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tables/table1.xml" ContentType="application/vnd.openxmlformats-officedocument.spreadsheetml.table+xml"/>
  <Override PartName="/xl/drawings/drawing5.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Security\E-Gov Cyber Unit Planning\FISMA\FY2014\Quarterly CAP\"/>
    </mc:Choice>
  </mc:AlternateContent>
  <bookViews>
    <workbookView xWindow="630" yWindow="180" windowWidth="16155" windowHeight="8685" activeTab="2"/>
  </bookViews>
  <sheets>
    <sheet name="AP for Q4 CAP Report" sheetId="20" r:id="rId1"/>
    <sheet name="ALL FY14" sheetId="21" r:id="rId2"/>
    <sheet name="CAP Goals by Agency" sheetId="22" r:id="rId3"/>
    <sheet name="PIV no DoD" sheetId="23" r:id="rId4"/>
  </sheets>
  <definedNames>
    <definedName name="_xlnm.Print_Area" localSheetId="1">'ALL FY14'!$A$1:$U$31</definedName>
    <definedName name="_xlnm.Print_Area" localSheetId="0">'AP for Q4 CAP Report'!$A$1:$U$27</definedName>
  </definedNames>
  <calcPr calcId="152511"/>
</workbook>
</file>

<file path=xl/calcChain.xml><?xml version="1.0" encoding="utf-8"?>
<calcChain xmlns="http://schemas.openxmlformats.org/spreadsheetml/2006/main">
  <c r="J28" i="22" l="1"/>
  <c r="J27" i="22"/>
  <c r="J26" i="22"/>
  <c r="J25" i="22"/>
  <c r="J24" i="22"/>
  <c r="J23" i="22"/>
  <c r="J22" i="22"/>
  <c r="J21" i="22"/>
  <c r="J20" i="22"/>
  <c r="J19" i="22"/>
  <c r="J18" i="22"/>
  <c r="J17" i="22"/>
  <c r="J16" i="22"/>
  <c r="J15" i="22"/>
  <c r="J14" i="22"/>
  <c r="J13" i="22"/>
  <c r="J12" i="22"/>
  <c r="J11" i="22"/>
  <c r="J10" i="22"/>
  <c r="J9" i="22"/>
  <c r="J8" i="22"/>
  <c r="J7" i="22"/>
  <c r="J6" i="22"/>
  <c r="J5" i="22"/>
  <c r="B28" i="22"/>
  <c r="B27" i="22"/>
  <c r="B26" i="22"/>
  <c r="B25" i="22"/>
  <c r="B24" i="22"/>
  <c r="B23" i="22"/>
  <c r="B22" i="22"/>
  <c r="B21" i="22"/>
  <c r="B20" i="22"/>
  <c r="B19" i="22"/>
  <c r="B18" i="22"/>
  <c r="B17" i="22"/>
  <c r="B16" i="22"/>
  <c r="B15" i="22"/>
  <c r="B14" i="22"/>
  <c r="B13" i="22"/>
  <c r="B12" i="22"/>
  <c r="B11" i="22"/>
  <c r="B10" i="22"/>
  <c r="B9" i="22"/>
  <c r="B8" i="22"/>
  <c r="B7" i="22"/>
  <c r="B6" i="22"/>
  <c r="B5" i="22"/>
  <c r="I32" i="22" l="1"/>
  <c r="F32" i="22"/>
  <c r="E32" i="22"/>
  <c r="D32" i="22"/>
  <c r="C32" i="22"/>
  <c r="B32" i="22"/>
  <c r="F28" i="21" l="1"/>
  <c r="C25" i="21"/>
  <c r="D26" i="21"/>
  <c r="C20" i="20"/>
  <c r="D21" i="20" l="1"/>
  <c r="E22" i="20"/>
  <c r="E27" i="21" l="1"/>
  <c r="F23" i="20" l="1"/>
</calcChain>
</file>

<file path=xl/sharedStrings.xml><?xml version="1.0" encoding="utf-8"?>
<sst xmlns="http://schemas.openxmlformats.org/spreadsheetml/2006/main" count="111" uniqueCount="93">
  <si>
    <t>DOC</t>
  </si>
  <si>
    <t>DOD</t>
  </si>
  <si>
    <t>DOE</t>
  </si>
  <si>
    <t>DOI</t>
  </si>
  <si>
    <t>DOJ</t>
  </si>
  <si>
    <t>DOL</t>
  </si>
  <si>
    <t>DOT</t>
  </si>
  <si>
    <t>EPA</t>
  </si>
  <si>
    <t>GSA</t>
  </si>
  <si>
    <t>HHS</t>
  </si>
  <si>
    <t>HUD</t>
  </si>
  <si>
    <t>NASA</t>
  </si>
  <si>
    <t>NRC</t>
  </si>
  <si>
    <t>NSF</t>
  </si>
  <si>
    <t>OPM</t>
  </si>
  <si>
    <t>SBA</t>
  </si>
  <si>
    <t>SSA</t>
  </si>
  <si>
    <t>State</t>
  </si>
  <si>
    <t>USDA</t>
  </si>
  <si>
    <t>Agency</t>
  </si>
  <si>
    <t>Automated Asset Management</t>
  </si>
  <si>
    <t>Automated Configuration Management</t>
  </si>
  <si>
    <t>Automated Vulnerability Management</t>
  </si>
  <si>
    <t>TIC 2.0 Capabilities</t>
  </si>
  <si>
    <t>Treasury</t>
  </si>
  <si>
    <t>VA</t>
  </si>
  <si>
    <t>USAID</t>
  </si>
  <si>
    <t>DHS</t>
  </si>
  <si>
    <t>FY14 Q2</t>
  </si>
  <si>
    <t>N/A</t>
  </si>
  <si>
    <t>Strong 
Authentication</t>
  </si>
  <si>
    <t>TIC Consolidation</t>
  </si>
  <si>
    <t>TIC Capabilities</t>
  </si>
  <si>
    <t>Original
Baseline</t>
  </si>
  <si>
    <t>Overall
Cyber CAP Progress</t>
  </si>
  <si>
    <t>FY14 Q3</t>
  </si>
  <si>
    <t>FY14 Q4</t>
  </si>
  <si>
    <t>5.2.5</t>
  </si>
  <si>
    <t>5.4.5</t>
  </si>
  <si>
    <t>PIV Local Access</t>
  </si>
  <si>
    <t>TIC Traffic Consolidation</t>
  </si>
  <si>
    <t>CAP Average</t>
  </si>
  <si>
    <t>ED</t>
  </si>
  <si>
    <t>CAP Goal Targets</t>
  </si>
  <si>
    <t>% asset management</t>
  </si>
  <si>
    <t>% vulnerability management</t>
  </si>
  <si>
    <t>Unprivileged users</t>
  </si>
  <si>
    <t>Privileged users</t>
  </si>
  <si>
    <t>% unprivileged user PIV</t>
  </si>
  <si>
    <t>% privilege user PIV</t>
  </si>
  <si>
    <t>Total configuration assets</t>
  </si>
  <si>
    <t xml:space="preserve">3.1.2 </t>
  </si>
  <si>
    <t xml:space="preserve">3.1.3 </t>
  </si>
  <si>
    <t>Assets with configuration management</t>
  </si>
  <si>
    <t>What percentage of assets in 2.1 are covered by an automated capability (scans/device discovery processes) to provide enterprise-level visibility into asset inventory information for all hardware assets?</t>
  </si>
  <si>
    <t>How many hardware assets (which are covered by this baseline, if it exists) have this software?</t>
  </si>
  <si>
    <t xml:space="preserve">What percentage of hardware assets identified in section 2.1 are evaluated using an automated capability that identifies NIST National Vulnerability Database vulnerabilities (CVEs) present with visibility at the organization’s enterprise level? </t>
  </si>
  <si>
    <t>How many people have unprivileged network  accounts?</t>
  </si>
  <si>
    <t xml:space="preserve">How many people have privileged network accounts? </t>
  </si>
  <si>
    <t>What percentage of people with a privileged network account are required to log on with a two-factor PIV card?</t>
  </si>
  <si>
    <t>What percentage of people with an unprivileged network account are required to log on with a two-factor PIV card?</t>
  </si>
  <si>
    <t xml:space="preserve">What percentage of the required TIC 2.0 Capabilities is implemented? </t>
  </si>
  <si>
    <t xml:space="preserve">What percentage of external network traffic to/from the organization’s networks passes through a TIC/MTIPS? </t>
  </si>
  <si>
    <t>Metric</t>
  </si>
  <si>
    <t>Description</t>
  </si>
  <si>
    <t>Metric #</t>
  </si>
  <si>
    <t xml:space="preserve">What is the percentage of the applicable hardware assets of each kind of operating system software in 3.1 covered by an automated capability to identify deviations from the approved configuration baselines identified in 3.1.1 and to provide visibility at the organization’s enterprise level? </t>
  </si>
  <si>
    <t>Meets Standard (GREEN)</t>
  </si>
  <si>
    <t>Close to Standard (YELLOW)</t>
  </si>
  <si>
    <t>= [3.1.3]/[3.1.2]*100</t>
  </si>
  <si>
    <t>% configuration Management</t>
  </si>
  <si>
    <t>% PIV Local Access</t>
  </si>
  <si>
    <t>= ([5.1]*[5.2.5])+([5.3]*[5.4.5])/([5.1]+[5.3])*100</t>
  </si>
  <si>
    <t>Automated Asset Management (2.2)</t>
  </si>
  <si>
    <t>Automated Vulnerability Management (4.1)</t>
  </si>
  <si>
    <t>TIC 2.0 Capabilities (7.1)</t>
  </si>
  <si>
    <t>TIC Traffic Consolidation (7.2)</t>
  </si>
  <si>
    <t>FY04</t>
  </si>
  <si>
    <t>FY06</t>
  </si>
  <si>
    <t>FY08</t>
  </si>
  <si>
    <t>FY10</t>
  </si>
  <si>
    <t>FY11</t>
  </si>
  <si>
    <t>FY12</t>
  </si>
  <si>
    <t>FY13 Q1</t>
  </si>
  <si>
    <t>FY13 Q2</t>
  </si>
  <si>
    <t>FY13 Q3</t>
  </si>
  <si>
    <t>FY13 Q4</t>
  </si>
  <si>
    <t>FY14Q3</t>
  </si>
  <si>
    <t>FY14Q4</t>
  </si>
  <si>
    <t>PIV Implementation</t>
  </si>
  <si>
    <t>Planned Agency 
PIV Target</t>
  </si>
  <si>
    <t>ISCM 
Average</t>
  </si>
  <si>
    <t>ISCM</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</si>
</sst>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8" x14ac:knownFonts="1">
    <font>
      <sz val="11"/>
      <color rgb="FF000000"/>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scheme val="minor"/>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1"/>
      <color rgb="FFFFFFFF"/>
      <name val="Calibri"/>
      <family val="2"/>
      <scheme val="minor"/>
    </font>
    <font>
      <b/>
      <sz val="11"/>
      <color rgb="FFFF0000"/>
      <name val="Calibri"/>
      <family val="2"/>
      <scheme val="minor"/>
    </font>
    <font>
      <u/>
      <sz val="10"/>
      <color indexed="12"/>
      <name val="Arial"/>
      <family val="2"/>
    </font>
    <font>
      <b/>
      <sz val="11"/>
      <name val="Calibri"/>
      <family val="2"/>
      <scheme val="minor"/>
    </font>
    <font>
      <b/>
      <sz val="12"/>
      <color theme="1"/>
      <name val="Calibri"/>
      <family val="2"/>
      <scheme val="minor"/>
    </font>
    <font>
      <b/>
      <sz val="12"/>
      <color rgb="FF000000"/>
      <name val="Calibri"/>
      <family val="2"/>
      <scheme val="minor"/>
    </font>
    <font>
      <b/>
      <sz val="11"/>
      <name val="Calibri"/>
      <family val="2"/>
      <scheme val="minor"/>
    </font>
    <font>
      <sz val="11"/>
      <color theme="1"/>
      <name val="Calibri"/>
      <family val="2"/>
      <scheme val="minor"/>
    </font>
  </fonts>
  <fills count="4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6487DC"/>
        <bgColor indexed="64"/>
      </patternFill>
    </fill>
    <fill>
      <patternFill patternType="solid">
        <fgColor theme="3" tint="0.79998168889431442"/>
        <bgColor indexed="64"/>
      </patternFill>
    </fill>
    <fill>
      <patternFill patternType="solid">
        <fgColor rgb="FFDDF2FF"/>
        <bgColor indexed="64"/>
      </patternFill>
    </fill>
    <fill>
      <patternFill patternType="solid">
        <fgColor theme="3" tint="0.39997558519241921"/>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0B050"/>
        <bgColor indexed="64"/>
      </patternFill>
    </fill>
    <fill>
      <patternFill patternType="solid">
        <fgColor rgb="FFFFC0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57">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1"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22" borderId="0" applyNumberFormat="0" applyBorder="0" applyAlignment="0" applyProtection="0"/>
    <xf numFmtId="0" fontId="14" fillId="23" borderId="0" applyNumberFormat="0" applyBorder="0" applyAlignment="0" applyProtection="0"/>
    <xf numFmtId="0" fontId="14" fillId="24" borderId="0" applyNumberFormat="0" applyBorder="0" applyAlignment="0" applyProtection="0"/>
    <xf numFmtId="0" fontId="14" fillId="25" borderId="0" applyNumberFormat="0" applyBorder="0" applyAlignment="0" applyProtection="0"/>
    <xf numFmtId="0" fontId="15" fillId="26" borderId="0" applyNumberFormat="0" applyBorder="0" applyAlignment="0" applyProtection="0"/>
    <xf numFmtId="0" fontId="16" fillId="27" borderId="2" applyNumberFormat="0" applyAlignment="0" applyProtection="0"/>
    <xf numFmtId="0" fontId="17" fillId="28" borderId="3" applyNumberFormat="0" applyAlignment="0" applyProtection="0"/>
    <xf numFmtId="0" fontId="18" fillId="0" borderId="0" applyNumberFormat="0" applyFill="0" applyBorder="0" applyAlignment="0" applyProtection="0"/>
    <xf numFmtId="0" fontId="19" fillId="29" borderId="0" applyNumberFormat="0" applyBorder="0" applyAlignment="0" applyProtection="0"/>
    <xf numFmtId="0" fontId="20" fillId="0" borderId="4" applyNumberFormat="0" applyFill="0" applyAlignment="0" applyProtection="0"/>
    <xf numFmtId="0" fontId="21" fillId="0" borderId="5" applyNumberFormat="0" applyFill="0" applyAlignment="0" applyProtection="0"/>
    <xf numFmtId="0" fontId="22" fillId="0" borderId="6" applyNumberFormat="0" applyFill="0" applyAlignment="0" applyProtection="0"/>
    <xf numFmtId="0" fontId="22" fillId="0" borderId="0" applyNumberFormat="0" applyFill="0" applyBorder="0" applyAlignment="0" applyProtection="0"/>
    <xf numFmtId="0" fontId="23" fillId="30" borderId="2" applyNumberFormat="0" applyAlignment="0" applyProtection="0"/>
    <xf numFmtId="0" fontId="24" fillId="0" borderId="7" applyNumberFormat="0" applyFill="0" applyAlignment="0" applyProtection="0"/>
    <xf numFmtId="0" fontId="25" fillId="31" borderId="0" applyNumberFormat="0" applyBorder="0" applyAlignment="0" applyProtection="0"/>
    <xf numFmtId="0" fontId="13" fillId="0" borderId="0"/>
    <xf numFmtId="0" fontId="12" fillId="0" borderId="0"/>
    <xf numFmtId="0" fontId="13" fillId="32" borderId="8" applyNumberFormat="0" applyFont="0" applyAlignment="0" applyProtection="0"/>
    <xf numFmtId="0" fontId="26" fillId="27" borderId="9" applyNumberFormat="0" applyAlignment="0" applyProtection="0"/>
    <xf numFmtId="0" fontId="27" fillId="0" borderId="0" applyNumberFormat="0" applyFill="0" applyBorder="0" applyAlignment="0" applyProtection="0"/>
    <xf numFmtId="0" fontId="28" fillId="0" borderId="10" applyNumberFormat="0" applyFill="0" applyAlignment="0" applyProtection="0"/>
    <xf numFmtId="0" fontId="29" fillId="0" borderId="0" applyNumberFormat="0" applyFill="0" applyBorder="0" applyAlignment="0" applyProtection="0"/>
    <xf numFmtId="0" fontId="11" fillId="0" borderId="0"/>
    <xf numFmtId="0" fontId="32" fillId="0" borderId="0" applyNumberFormat="0" applyFill="0" applyBorder="0" applyAlignment="0" applyProtection="0">
      <alignment vertical="top"/>
      <protection locked="0"/>
    </xf>
    <xf numFmtId="9" fontId="11" fillId="0" borderId="0" applyFont="0" applyFill="0" applyBorder="0" applyAlignment="0" applyProtection="0"/>
    <xf numFmtId="0" fontId="9" fillId="0" borderId="0"/>
    <xf numFmtId="0" fontId="9" fillId="32" borderId="8" applyNumberFormat="0" applyFont="0" applyAlignment="0" applyProtection="0"/>
    <xf numFmtId="0" fontId="9" fillId="2" borderId="0" applyNumberFormat="0" applyBorder="0" applyAlignment="0" applyProtection="0"/>
    <xf numFmtId="0" fontId="9" fillId="8" borderId="0" applyNumberFormat="0" applyBorder="0" applyAlignment="0" applyProtection="0"/>
    <xf numFmtId="0" fontId="9" fillId="3" borderId="0" applyNumberFormat="0" applyBorder="0" applyAlignment="0" applyProtection="0"/>
    <xf numFmtId="0" fontId="9" fillId="9" borderId="0" applyNumberFormat="0" applyBorder="0" applyAlignment="0" applyProtection="0"/>
    <xf numFmtId="0" fontId="9" fillId="4"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11"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9" fillId="7" borderId="0" applyNumberFormat="0" applyBorder="0" applyAlignment="0" applyProtection="0"/>
    <xf numFmtId="0" fontId="9" fillId="13" borderId="0" applyNumberFormat="0" applyBorder="0" applyAlignment="0" applyProtection="0"/>
    <xf numFmtId="0" fontId="8" fillId="0" borderId="0"/>
    <xf numFmtId="0" fontId="8" fillId="32" borderId="8" applyNumberFormat="0" applyFont="0" applyAlignment="0" applyProtection="0"/>
    <xf numFmtId="0" fontId="8" fillId="2" borderId="0" applyNumberFormat="0" applyBorder="0" applyAlignment="0" applyProtection="0"/>
    <xf numFmtId="0" fontId="8" fillId="8" borderId="0" applyNumberFormat="0" applyBorder="0" applyAlignment="0" applyProtection="0"/>
    <xf numFmtId="0" fontId="8" fillId="3" borderId="0" applyNumberFormat="0" applyBorder="0" applyAlignment="0" applyProtection="0"/>
    <xf numFmtId="0" fontId="8" fillId="9" borderId="0" applyNumberFormat="0" applyBorder="0" applyAlignment="0" applyProtection="0"/>
    <xf numFmtId="0" fontId="8" fillId="4"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11" borderId="0" applyNumberFormat="0" applyBorder="0" applyAlignment="0" applyProtection="0"/>
    <xf numFmtId="0" fontId="8" fillId="6" borderId="0" applyNumberFormat="0" applyBorder="0" applyAlignment="0" applyProtection="0"/>
    <xf numFmtId="0" fontId="8" fillId="12" borderId="0" applyNumberFormat="0" applyBorder="0" applyAlignment="0" applyProtection="0"/>
    <xf numFmtId="0" fontId="8" fillId="7" borderId="0" applyNumberFormat="0" applyBorder="0" applyAlignment="0" applyProtection="0"/>
    <xf numFmtId="0" fontId="8" fillId="13" borderId="0" applyNumberFormat="0" applyBorder="0" applyAlignment="0" applyProtection="0"/>
    <xf numFmtId="0" fontId="6" fillId="0" borderId="0"/>
    <xf numFmtId="0" fontId="6" fillId="32" borderId="8" applyNumberFormat="0" applyFont="0" applyAlignment="0" applyProtection="0"/>
    <xf numFmtId="0" fontId="6" fillId="2" borderId="0" applyNumberFormat="0" applyBorder="0" applyAlignment="0" applyProtection="0"/>
    <xf numFmtId="0" fontId="6" fillId="8" borderId="0" applyNumberFormat="0" applyBorder="0" applyAlignment="0" applyProtection="0"/>
    <xf numFmtId="0" fontId="6" fillId="3" borderId="0" applyNumberFormat="0" applyBorder="0" applyAlignment="0" applyProtection="0"/>
    <xf numFmtId="0" fontId="6" fillId="9" borderId="0" applyNumberFormat="0" applyBorder="0" applyAlignment="0" applyProtection="0"/>
    <xf numFmtId="0" fontId="6" fillId="4"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11" borderId="0" applyNumberFormat="0" applyBorder="0" applyAlignment="0" applyProtection="0"/>
    <xf numFmtId="0" fontId="6" fillId="6" borderId="0" applyNumberFormat="0" applyBorder="0" applyAlignment="0" applyProtection="0"/>
    <xf numFmtId="0" fontId="6" fillId="12" borderId="0" applyNumberFormat="0" applyBorder="0" applyAlignment="0" applyProtection="0"/>
    <xf numFmtId="0" fontId="6" fillId="7" borderId="0" applyNumberFormat="0" applyBorder="0" applyAlignment="0" applyProtection="0"/>
    <xf numFmtId="0" fontId="6" fillId="1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0" borderId="0"/>
    <xf numFmtId="0" fontId="3" fillId="32" borderId="8" applyNumberFormat="0" applyFont="0" applyAlignment="0" applyProtection="0"/>
    <xf numFmtId="9" fontId="3" fillId="0" borderId="0" applyFont="0" applyFill="0" applyBorder="0" applyAlignment="0" applyProtection="0"/>
    <xf numFmtId="0" fontId="3" fillId="0" borderId="0"/>
    <xf numFmtId="0" fontId="3" fillId="32" borderId="8"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2" borderId="8"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32" borderId="8" applyNumberFormat="0" applyFont="0" applyAlignment="0" applyProtection="0"/>
    <xf numFmtId="0" fontId="3" fillId="2" borderId="0" applyNumberFormat="0" applyBorder="0" applyAlignment="0" applyProtection="0"/>
    <xf numFmtId="0" fontId="3" fillId="8" borderId="0" applyNumberFormat="0" applyBorder="0" applyAlignment="0" applyProtection="0"/>
    <xf numFmtId="0" fontId="3" fillId="3" borderId="0" applyNumberFormat="0" applyBorder="0" applyAlignment="0" applyProtection="0"/>
    <xf numFmtId="0" fontId="3" fillId="9" borderId="0" applyNumberFormat="0" applyBorder="0" applyAlignment="0" applyProtection="0"/>
    <xf numFmtId="0" fontId="3" fillId="4"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11" borderId="0" applyNumberFormat="0" applyBorder="0" applyAlignment="0" applyProtection="0"/>
    <xf numFmtId="0" fontId="3" fillId="6" borderId="0" applyNumberFormat="0" applyBorder="0" applyAlignment="0" applyProtection="0"/>
    <xf numFmtId="0" fontId="3" fillId="12" borderId="0" applyNumberFormat="0" applyBorder="0" applyAlignment="0" applyProtection="0"/>
    <xf numFmtId="0" fontId="3" fillId="7" borderId="0" applyNumberFormat="0" applyBorder="0" applyAlignment="0" applyProtection="0"/>
    <xf numFmtId="0" fontId="3" fillId="13" borderId="0" applyNumberFormat="0" applyBorder="0" applyAlignment="0" applyProtection="0"/>
    <xf numFmtId="0" fontId="3" fillId="0" borderId="0"/>
    <xf numFmtId="0" fontId="3" fillId="0" borderId="0"/>
    <xf numFmtId="0" fontId="3" fillId="0" borderId="0"/>
    <xf numFmtId="0" fontId="3" fillId="0" borderId="0"/>
    <xf numFmtId="0" fontId="3" fillId="0" borderId="0"/>
  </cellStyleXfs>
  <cellXfs count="56">
    <xf numFmtId="0" fontId="0" fillId="0" borderId="0" xfId="0"/>
    <xf numFmtId="0" fontId="11" fillId="0" borderId="0" xfId="44"/>
    <xf numFmtId="10" fontId="11" fillId="0" borderId="0" xfId="44" applyNumberFormat="1"/>
    <xf numFmtId="0" fontId="11" fillId="0" borderId="0" xfId="44" applyAlignment="1">
      <alignment wrapText="1"/>
    </xf>
    <xf numFmtId="0" fontId="31" fillId="0" borderId="0" xfId="44" applyFont="1"/>
    <xf numFmtId="10" fontId="0" fillId="0" borderId="0" xfId="46" applyNumberFormat="1" applyFont="1" applyAlignment="1">
      <alignment horizontal="center"/>
    </xf>
    <xf numFmtId="9" fontId="11" fillId="0" borderId="0" xfId="44" applyNumberFormat="1"/>
    <xf numFmtId="0" fontId="10" fillId="0" borderId="0" xfId="44" applyFont="1" applyAlignment="1">
      <alignment wrapText="1"/>
    </xf>
    <xf numFmtId="0" fontId="7" fillId="0" borderId="0" xfId="44" applyFont="1"/>
    <xf numFmtId="0" fontId="7" fillId="0" borderId="0" xfId="44" applyFont="1" applyAlignment="1">
      <alignment wrapText="1"/>
    </xf>
    <xf numFmtId="0" fontId="7" fillId="0" borderId="0" xfId="44" applyFont="1" applyAlignment="1">
      <alignment horizontal="center"/>
    </xf>
    <xf numFmtId="0" fontId="6" fillId="0" borderId="0" xfId="44" applyFont="1" applyAlignment="1">
      <alignment horizontal="center"/>
    </xf>
    <xf numFmtId="0" fontId="5" fillId="0" borderId="0" xfId="89"/>
    <xf numFmtId="0" fontId="5" fillId="0" borderId="0" xfId="89" applyAlignment="1">
      <alignment wrapText="1"/>
    </xf>
    <xf numFmtId="0" fontId="5" fillId="34" borderId="0" xfId="89" applyFill="1"/>
    <xf numFmtId="1" fontId="33" fillId="35" borderId="0" xfId="89" applyNumberFormat="1" applyFont="1" applyFill="1" applyAlignment="1">
      <alignment horizontal="left" vertical="center"/>
    </xf>
    <xf numFmtId="1" fontId="33" fillId="35" borderId="0" xfId="89" applyNumberFormat="1" applyFont="1" applyFill="1" applyAlignment="1">
      <alignment horizontal="left"/>
    </xf>
    <xf numFmtId="0" fontId="14" fillId="37" borderId="14" xfId="89" applyFont="1" applyFill="1" applyBorder="1" applyAlignment="1">
      <alignment horizontal="center" vertical="center" wrapText="1"/>
    </xf>
    <xf numFmtId="49" fontId="14" fillId="36" borderId="15" xfId="89" applyNumberFormat="1" applyFont="1" applyFill="1" applyBorder="1" applyAlignment="1">
      <alignment horizontal="center" vertical="center" wrapText="1"/>
    </xf>
    <xf numFmtId="49" fontId="14" fillId="36" borderId="16" xfId="89" applyNumberFormat="1" applyFont="1" applyFill="1" applyBorder="1" applyAlignment="1">
      <alignment horizontal="center" vertical="center" wrapText="1"/>
    </xf>
    <xf numFmtId="0" fontId="28" fillId="39" borderId="17" xfId="89" applyFont="1" applyFill="1" applyBorder="1" applyAlignment="1">
      <alignment horizontal="center" vertical="center" wrapText="1"/>
    </xf>
    <xf numFmtId="0" fontId="28" fillId="39" borderId="11" xfId="89" applyFont="1" applyFill="1" applyBorder="1" applyAlignment="1">
      <alignment horizontal="center" vertical="center" wrapText="1"/>
    </xf>
    <xf numFmtId="0" fontId="28" fillId="39" borderId="18" xfId="89" applyFont="1" applyFill="1" applyBorder="1" applyAlignment="1">
      <alignment horizontal="center" vertical="center" wrapText="1"/>
    </xf>
    <xf numFmtId="0" fontId="28" fillId="38" borderId="19" xfId="89" applyFont="1" applyFill="1" applyBorder="1" applyAlignment="1">
      <alignment horizontal="center" vertical="center" wrapText="1"/>
    </xf>
    <xf numFmtId="0" fontId="28" fillId="38" borderId="21" xfId="89" applyFont="1" applyFill="1" applyBorder="1" applyAlignment="1">
      <alignment horizontal="center" vertical="center" wrapText="1"/>
    </xf>
    <xf numFmtId="0" fontId="30" fillId="33" borderId="19" xfId="91" applyFont="1" applyFill="1" applyBorder="1" applyAlignment="1">
      <alignment horizontal="center" vertical="center" wrapText="1"/>
    </xf>
    <xf numFmtId="0" fontId="30" fillId="33" borderId="21" xfId="91" applyFont="1" applyFill="1" applyBorder="1" applyAlignment="1">
      <alignment horizontal="center" vertical="center" wrapText="1"/>
    </xf>
    <xf numFmtId="0" fontId="34" fillId="40" borderId="13" xfId="89" applyFont="1" applyFill="1" applyBorder="1" applyAlignment="1">
      <alignment horizontal="center"/>
    </xf>
    <xf numFmtId="0" fontId="28" fillId="41" borderId="1" xfId="89" applyFont="1" applyFill="1" applyBorder="1" applyAlignment="1">
      <alignment horizontal="center" vertical="center"/>
    </xf>
    <xf numFmtId="0" fontId="28" fillId="41" borderId="20" xfId="89" applyFont="1" applyFill="1" applyBorder="1" applyAlignment="1">
      <alignment horizontal="center" vertical="center"/>
    </xf>
    <xf numFmtId="0" fontId="28" fillId="42" borderId="12" xfId="89" applyFont="1" applyFill="1" applyBorder="1" applyAlignment="1">
      <alignment horizontal="center" vertical="center"/>
    </xf>
    <xf numFmtId="0" fontId="28" fillId="42" borderId="22" xfId="89" applyFont="1" applyFill="1" applyBorder="1" applyAlignment="1">
      <alignment horizontal="center" vertical="center"/>
    </xf>
    <xf numFmtId="0" fontId="30" fillId="39" borderId="19" xfId="91" applyFont="1" applyFill="1" applyBorder="1" applyAlignment="1">
      <alignment horizontal="center" vertical="center" wrapText="1"/>
    </xf>
    <xf numFmtId="0" fontId="3" fillId="0" borderId="0" xfId="94"/>
    <xf numFmtId="0" fontId="3" fillId="0" borderId="0" xfId="94" applyAlignment="1">
      <alignment wrapText="1"/>
    </xf>
    <xf numFmtId="10" fontId="3" fillId="0" borderId="0" xfId="94" applyNumberFormat="1" applyAlignment="1">
      <alignment wrapText="1"/>
    </xf>
    <xf numFmtId="10" fontId="3" fillId="0" borderId="0" xfId="94" applyNumberFormat="1"/>
    <xf numFmtId="0" fontId="3" fillId="0" borderId="0" xfId="94" applyFont="1"/>
    <xf numFmtId="9" fontId="3" fillId="0" borderId="0" xfId="94" applyNumberFormat="1"/>
    <xf numFmtId="1" fontId="36" fillId="35" borderId="0" xfId="0" applyNumberFormat="1" applyFont="1" applyFill="1" applyBorder="1" applyAlignment="1" applyProtection="1">
      <alignment horizontal="left" vertical="center"/>
    </xf>
    <xf numFmtId="0" fontId="37" fillId="34" borderId="0" xfId="0" applyNumberFormat="1" applyFont="1" applyFill="1" applyBorder="1" applyAlignment="1" applyProtection="1"/>
    <xf numFmtId="164" fontId="33" fillId="35" borderId="0" xfId="89" applyNumberFormat="1" applyFont="1" applyFill="1" applyAlignment="1">
      <alignment horizontal="left" vertical="center"/>
    </xf>
    <xf numFmtId="164" fontId="33" fillId="35" borderId="0" xfId="89" applyNumberFormat="1" applyFont="1" applyFill="1" applyAlignment="1">
      <alignment horizontal="left"/>
    </xf>
    <xf numFmtId="0" fontId="1" fillId="0" borderId="0" xfId="44" applyFont="1" applyAlignment="1">
      <alignment wrapText="1"/>
    </xf>
    <xf numFmtId="0" fontId="34" fillId="40" borderId="13" xfId="89" applyFont="1" applyFill="1" applyBorder="1" applyAlignment="1">
      <alignment horizontal="center" wrapText="1"/>
    </xf>
    <xf numFmtId="0" fontId="35" fillId="40" borderId="13" xfId="0" applyFont="1" applyFill="1" applyBorder="1" applyAlignment="1">
      <alignment horizontal="center" wrapText="1"/>
    </xf>
    <xf numFmtId="0" fontId="5" fillId="39" borderId="1" xfId="89" applyFill="1" applyBorder="1" applyAlignment="1">
      <alignment horizontal="left" vertical="center" wrapText="1"/>
    </xf>
    <xf numFmtId="0" fontId="0" fillId="39" borderId="1" xfId="0" applyFill="1" applyBorder="1" applyAlignment="1">
      <alignment horizontal="left" vertical="center" wrapText="1"/>
    </xf>
    <xf numFmtId="0" fontId="5" fillId="0" borderId="1" xfId="89" applyBorder="1" applyAlignment="1">
      <alignment horizontal="left" vertical="center" wrapText="1"/>
    </xf>
    <xf numFmtId="0" fontId="0" fillId="0" borderId="1" xfId="0" applyBorder="1" applyAlignment="1">
      <alignment horizontal="left" vertical="center" wrapText="1"/>
    </xf>
    <xf numFmtId="0" fontId="4" fillId="0" borderId="1" xfId="89" applyFont="1" applyBorder="1" applyAlignment="1">
      <alignment horizontal="left" vertical="center" wrapText="1"/>
    </xf>
    <xf numFmtId="0" fontId="3" fillId="0" borderId="1" xfId="89" applyFont="1" applyBorder="1" applyAlignment="1">
      <alignment horizontal="left" vertical="center" wrapText="1"/>
    </xf>
    <xf numFmtId="0" fontId="4" fillId="0" borderId="1" xfId="89" quotePrefix="1" applyFont="1" applyBorder="1" applyAlignment="1">
      <alignment horizontal="left" vertical="center" wrapText="1"/>
    </xf>
    <xf numFmtId="0" fontId="5" fillId="0" borderId="12" xfId="89" applyBorder="1" applyAlignment="1">
      <alignment horizontal="left" vertical="center" wrapText="1"/>
    </xf>
    <xf numFmtId="0" fontId="0" fillId="0" borderId="12" xfId="0" applyBorder="1" applyAlignment="1">
      <alignment horizontal="left" vertical="center" wrapText="1"/>
    </xf>
    <xf numFmtId="0" fontId="2" fillId="0" borderId="0" xfId="94" applyFont="1" applyAlignment="1">
      <alignment horizontal="center" wrapText="1"/>
    </xf>
  </cellXfs>
  <cellStyles count="157">
    <cellStyle name="20% - Accent1" xfId="1" builtinId="30" customBuiltin="1"/>
    <cellStyle name="20% - Accent1 2" xfId="49"/>
    <cellStyle name="20% - Accent1 2 2" xfId="112"/>
    <cellStyle name="20% - Accent1 3" xfId="63"/>
    <cellStyle name="20% - Accent1 3 2" xfId="126"/>
    <cellStyle name="20% - Accent1 4" xfId="77"/>
    <cellStyle name="20% - Accent1 4 2" xfId="140"/>
    <cellStyle name="20% - Accent1 5" xfId="95"/>
    <cellStyle name="20% - Accent2" xfId="2" builtinId="34" customBuiltin="1"/>
    <cellStyle name="20% - Accent2 2" xfId="51"/>
    <cellStyle name="20% - Accent2 2 2" xfId="114"/>
    <cellStyle name="20% - Accent2 3" xfId="65"/>
    <cellStyle name="20% - Accent2 3 2" xfId="128"/>
    <cellStyle name="20% - Accent2 4" xfId="79"/>
    <cellStyle name="20% - Accent2 4 2" xfId="142"/>
    <cellStyle name="20% - Accent2 5" xfId="96"/>
    <cellStyle name="20% - Accent3" xfId="3" builtinId="38" customBuiltin="1"/>
    <cellStyle name="20% - Accent3 2" xfId="53"/>
    <cellStyle name="20% - Accent3 2 2" xfId="116"/>
    <cellStyle name="20% - Accent3 3" xfId="67"/>
    <cellStyle name="20% - Accent3 3 2" xfId="130"/>
    <cellStyle name="20% - Accent3 4" xfId="81"/>
    <cellStyle name="20% - Accent3 4 2" xfId="144"/>
    <cellStyle name="20% - Accent3 5" xfId="97"/>
    <cellStyle name="20% - Accent4" xfId="4" builtinId="42" customBuiltin="1"/>
    <cellStyle name="20% - Accent4 2" xfId="55"/>
    <cellStyle name="20% - Accent4 2 2" xfId="118"/>
    <cellStyle name="20% - Accent4 3" xfId="69"/>
    <cellStyle name="20% - Accent4 3 2" xfId="132"/>
    <cellStyle name="20% - Accent4 4" xfId="83"/>
    <cellStyle name="20% - Accent4 4 2" xfId="146"/>
    <cellStyle name="20% - Accent4 5" xfId="98"/>
    <cellStyle name="20% - Accent5" xfId="5" builtinId="46" customBuiltin="1"/>
    <cellStyle name="20% - Accent5 2" xfId="57"/>
    <cellStyle name="20% - Accent5 2 2" xfId="120"/>
    <cellStyle name="20% - Accent5 3" xfId="71"/>
    <cellStyle name="20% - Accent5 3 2" xfId="134"/>
    <cellStyle name="20% - Accent5 4" xfId="85"/>
    <cellStyle name="20% - Accent5 4 2" xfId="148"/>
    <cellStyle name="20% - Accent5 5" xfId="99"/>
    <cellStyle name="20% - Accent6" xfId="6" builtinId="50" customBuiltin="1"/>
    <cellStyle name="20% - Accent6 2" xfId="59"/>
    <cellStyle name="20% - Accent6 2 2" xfId="122"/>
    <cellStyle name="20% - Accent6 3" xfId="73"/>
    <cellStyle name="20% - Accent6 3 2" xfId="136"/>
    <cellStyle name="20% - Accent6 4" xfId="87"/>
    <cellStyle name="20% - Accent6 4 2" xfId="150"/>
    <cellStyle name="20% - Accent6 5" xfId="100"/>
    <cellStyle name="40% - Accent1" xfId="7" builtinId="31" customBuiltin="1"/>
    <cellStyle name="40% - Accent1 2" xfId="50"/>
    <cellStyle name="40% - Accent1 2 2" xfId="113"/>
    <cellStyle name="40% - Accent1 3" xfId="64"/>
    <cellStyle name="40% - Accent1 3 2" xfId="127"/>
    <cellStyle name="40% - Accent1 4" xfId="78"/>
    <cellStyle name="40% - Accent1 4 2" xfId="141"/>
    <cellStyle name="40% - Accent1 5" xfId="101"/>
    <cellStyle name="40% - Accent2" xfId="8" builtinId="35" customBuiltin="1"/>
    <cellStyle name="40% - Accent2 2" xfId="52"/>
    <cellStyle name="40% - Accent2 2 2" xfId="115"/>
    <cellStyle name="40% - Accent2 3" xfId="66"/>
    <cellStyle name="40% - Accent2 3 2" xfId="129"/>
    <cellStyle name="40% - Accent2 4" xfId="80"/>
    <cellStyle name="40% - Accent2 4 2" xfId="143"/>
    <cellStyle name="40% - Accent2 5" xfId="102"/>
    <cellStyle name="40% - Accent3" xfId="9" builtinId="39" customBuiltin="1"/>
    <cellStyle name="40% - Accent3 2" xfId="54"/>
    <cellStyle name="40% - Accent3 2 2" xfId="117"/>
    <cellStyle name="40% - Accent3 3" xfId="68"/>
    <cellStyle name="40% - Accent3 3 2" xfId="131"/>
    <cellStyle name="40% - Accent3 4" xfId="82"/>
    <cellStyle name="40% - Accent3 4 2" xfId="145"/>
    <cellStyle name="40% - Accent3 5" xfId="103"/>
    <cellStyle name="40% - Accent4" xfId="10" builtinId="43" customBuiltin="1"/>
    <cellStyle name="40% - Accent4 2" xfId="56"/>
    <cellStyle name="40% - Accent4 2 2" xfId="119"/>
    <cellStyle name="40% - Accent4 3" xfId="70"/>
    <cellStyle name="40% - Accent4 3 2" xfId="133"/>
    <cellStyle name="40% - Accent4 4" xfId="84"/>
    <cellStyle name="40% - Accent4 4 2" xfId="147"/>
    <cellStyle name="40% - Accent4 5" xfId="104"/>
    <cellStyle name="40% - Accent5" xfId="11" builtinId="47" customBuiltin="1"/>
    <cellStyle name="40% - Accent5 2" xfId="58"/>
    <cellStyle name="40% - Accent5 2 2" xfId="121"/>
    <cellStyle name="40% - Accent5 3" xfId="72"/>
    <cellStyle name="40% - Accent5 3 2" xfId="135"/>
    <cellStyle name="40% - Accent5 4" xfId="86"/>
    <cellStyle name="40% - Accent5 4 2" xfId="149"/>
    <cellStyle name="40% - Accent5 5" xfId="105"/>
    <cellStyle name="40% - Accent6" xfId="12" builtinId="51" customBuiltin="1"/>
    <cellStyle name="40% - Accent6 2" xfId="60"/>
    <cellStyle name="40% - Accent6 2 2" xfId="123"/>
    <cellStyle name="40% - Accent6 3" xfId="74"/>
    <cellStyle name="40% - Accent6 3 2" xfId="137"/>
    <cellStyle name="40% - Accent6 4" xfId="88"/>
    <cellStyle name="40% - Accent6 4 2" xfId="151"/>
    <cellStyle name="40% - Accent6 5" xfId="106"/>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2" xfId="45"/>
    <cellStyle name="Input" xfId="34" builtinId="20" customBuiltin="1"/>
    <cellStyle name="Linked Cell" xfId="35" builtinId="24" customBuiltin="1"/>
    <cellStyle name="Neutral" xfId="36" builtinId="28" customBuiltin="1"/>
    <cellStyle name="Normal" xfId="0" builtinId="0"/>
    <cellStyle name="Normal 2" xfId="37"/>
    <cellStyle name="Normal 2 2" xfId="107"/>
    <cellStyle name="Normal 3" xfId="38"/>
    <cellStyle name="Normal 4" xfId="44"/>
    <cellStyle name="Normal 4 2" xfId="92"/>
    <cellStyle name="Normal 4 2 2" xfId="155"/>
    <cellStyle name="Normal 4 3" xfId="94"/>
    <cellStyle name="Normal 5" xfId="47"/>
    <cellStyle name="Normal 5 2" xfId="93"/>
    <cellStyle name="Normal 5 2 2" xfId="156"/>
    <cellStyle name="Normal 5 3" xfId="110"/>
    <cellStyle name="Normal 6" xfId="61"/>
    <cellStyle name="Normal 6 2" xfId="90"/>
    <cellStyle name="Normal 6 2 2" xfId="153"/>
    <cellStyle name="Normal 6 3" xfId="124"/>
    <cellStyle name="Normal 7" xfId="75"/>
    <cellStyle name="Normal 7 2" xfId="91"/>
    <cellStyle name="Normal 7 2 2" xfId="154"/>
    <cellStyle name="Normal 7 3" xfId="138"/>
    <cellStyle name="Normal 8" xfId="89"/>
    <cellStyle name="Normal 8 2" xfId="152"/>
    <cellStyle name="Note" xfId="39" builtinId="10" customBuiltin="1"/>
    <cellStyle name="Note 2" xfId="48"/>
    <cellStyle name="Note 2 2" xfId="111"/>
    <cellStyle name="Note 3" xfId="62"/>
    <cellStyle name="Note 3 2" xfId="125"/>
    <cellStyle name="Note 4" xfId="76"/>
    <cellStyle name="Note 4 2" xfId="139"/>
    <cellStyle name="Note 5" xfId="108"/>
    <cellStyle name="Output" xfId="40" builtinId="21" customBuiltin="1"/>
    <cellStyle name="Percent 2" xfId="46"/>
    <cellStyle name="Percent 2 2" xfId="109"/>
    <cellStyle name="Title" xfId="41" builtinId="15" customBuiltin="1"/>
    <cellStyle name="Total" xfId="42" builtinId="25" customBuiltin="1"/>
    <cellStyle name="Warning Text" xfId="43" builtinId="11" customBuiltin="1"/>
  </cellStyles>
  <dxfs count="23">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64" formatCode="0.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 formatCode="0"/>
      <fill>
        <patternFill patternType="solid">
          <fgColor indexed="64"/>
          <bgColor rgb="FFDDF2FF"/>
        </patternFill>
      </fill>
      <alignment horizontal="left" vertical="bottom" textRotation="0" wrapText="0" indent="0" justifyLastLine="0" shrinkToFit="0" readingOrder="0"/>
    </dxf>
    <dxf>
      <font>
        <b/>
        <i val="0"/>
        <strike val="0"/>
        <condense val="0"/>
        <extend val="0"/>
        <outline val="0"/>
        <shadow val="0"/>
        <u val="none"/>
        <vertAlign val="baseline"/>
        <sz val="11"/>
        <color auto="1"/>
        <name val="Calibri"/>
        <scheme val="minor"/>
      </font>
      <numFmt numFmtId="1" formatCode="0"/>
      <fill>
        <patternFill patternType="solid">
          <fgColor indexed="64"/>
          <bgColor rgb="FFDDF2FF"/>
        </patternFill>
      </fill>
      <alignment horizontal="left" vertical="center" textRotation="0" wrapText="0" indent="0" justifyLastLine="0" shrinkToFit="0" readingOrder="0"/>
      <border diagonalUp="0" diagonalDown="0" outline="0">
        <left/>
        <right/>
        <top/>
        <bottom/>
      </border>
      <protection locked="1" hidden="0"/>
    </dxf>
    <dxf>
      <font>
        <b/>
        <i val="0"/>
        <strike val="0"/>
        <outline val="0"/>
        <shadow val="0"/>
        <u val="none"/>
        <vertAlign val="baseline"/>
        <sz val="11"/>
        <color auto="1"/>
        <name val="Calibri"/>
        <scheme val="minor"/>
      </font>
      <numFmt numFmtId="164" formatCode="0.0"/>
      <fill>
        <patternFill patternType="solid">
          <fgColor indexed="64"/>
          <bgColor rgb="FFDDF2FF"/>
        </patternFill>
      </fill>
      <alignment horizontal="left"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indexed="64"/>
          <bgColor theme="3" tint="0.79998168889431442"/>
        </patternFill>
      </fill>
      <alignment horizontal="general" vertical="bottom" textRotation="0" wrapText="0" indent="0" justifyLastLine="0" shrinkToFit="0" readingOrder="0"/>
      <border diagonalUp="0" diagonalDown="0" outline="0">
        <left/>
        <right/>
        <top/>
        <bottom/>
      </border>
      <protection locked="1" hidden="0"/>
    </dxf>
    <dxf>
      <fill>
        <patternFill patternType="solid">
          <fgColor indexed="64"/>
          <bgColor theme="3" tint="0.79998168889431442"/>
        </patternFill>
      </fill>
    </dxf>
    <dxf>
      <fill>
        <patternFill patternType="solid">
          <fgColor indexed="64"/>
          <bgColor theme="2"/>
        </patternFill>
      </fill>
    </dxf>
    <dxf>
      <border>
        <bottom style="medium">
          <color auto="1"/>
        </bottom>
      </border>
    </dxf>
    <dxf>
      <font>
        <strike val="0"/>
        <outline val="0"/>
        <shadow val="0"/>
        <u val="none"/>
        <vertAlign val="baseline"/>
        <sz val="11"/>
        <color theme="0"/>
        <name val="Calibri"/>
        <scheme val="minor"/>
      </font>
      <fill>
        <patternFill patternType="solid">
          <fgColor indexed="64"/>
          <bgColor theme="3" tint="0.39997558519241921"/>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colors>
    <mruColors>
      <color rgb="FFFE70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600"/>
              <a:t>Administration's</a:t>
            </a:r>
            <a:r>
              <a:rPr lang="en-US" sz="1600" baseline="0"/>
              <a:t> Priority</a:t>
            </a:r>
            <a:r>
              <a:rPr lang="en-US" sz="1600"/>
              <a:t> Cybersecurity Capabilities for CFO Act</a:t>
            </a:r>
            <a:r>
              <a:rPr lang="en-US" sz="1600" baseline="0"/>
              <a:t> </a:t>
            </a:r>
            <a:r>
              <a:rPr lang="en-US" sz="1600"/>
              <a:t>Agencies</a:t>
            </a:r>
          </a:p>
        </c:rich>
      </c:tx>
      <c:layout/>
      <c:overlay val="0"/>
    </c:title>
    <c:autoTitleDeleted val="0"/>
    <c:plotArea>
      <c:layout>
        <c:manualLayout>
          <c:layoutTarget val="inner"/>
          <c:xMode val="edge"/>
          <c:yMode val="edge"/>
          <c:x val="0.11132485362406429"/>
          <c:y val="0.15693432303770569"/>
          <c:w val="0.68029896410878365"/>
          <c:h val="0.74353691461920002"/>
        </c:manualLayout>
      </c:layout>
      <c:barChart>
        <c:barDir val="col"/>
        <c:grouping val="clustered"/>
        <c:varyColors val="0"/>
        <c:ser>
          <c:idx val="0"/>
          <c:order val="0"/>
          <c:tx>
            <c:strRef>
              <c:f>'AP for Q4 CAP Report'!$D$4</c:f>
              <c:strCache>
                <c:ptCount val="1"/>
                <c:pt idx="0">
                  <c:v>Original
Baseline</c:v>
                </c:pt>
              </c:strCache>
            </c:strRef>
          </c:tx>
          <c:spPr>
            <a:solidFill>
              <a:schemeClr val="bg1">
                <a:lumMod val="65000"/>
              </a:schemeClr>
            </a:solidFill>
          </c:spPr>
          <c:invertIfNegative val="0"/>
          <c:dLbls>
            <c:spPr>
              <a:noFill/>
              <a:ln>
                <a:noFill/>
              </a:ln>
              <a:effectLst/>
            </c:spPr>
            <c:txPr>
              <a:bodyPr rot="-5400000" vert="horz"/>
              <a:lstStyle/>
              <a:p>
                <a:pPr>
                  <a:defRPr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'AP for Q4 CAP Report'!$B$5:$B$23</c:f>
              <c:strCache>
                <c:ptCount val="18"/>
                <c:pt idx="1">
                  <c:v>ISCM</c:v>
                </c:pt>
                <c:pt idx="5">
                  <c:v>Strong 
Authentication</c:v>
                </c:pt>
                <c:pt idx="9">
                  <c:v>TIC Consolidation</c:v>
                </c:pt>
                <c:pt idx="13">
                  <c:v>TIC Capabilities</c:v>
                </c:pt>
                <c:pt idx="17">
                  <c:v>Overall
Cyber CAP Progress</c:v>
                </c:pt>
              </c:strCache>
            </c:strRef>
          </c:cat>
          <c:val>
            <c:numRef>
              <c:f>'AP for Q4 CAP Report'!$D$5:$D$23</c:f>
              <c:numCache>
                <c:formatCode>0%</c:formatCode>
                <c:ptCount val="19"/>
                <c:pt idx="0" formatCode="0.00%">
                  <c:v>0.78420000000000001</c:v>
                </c:pt>
                <c:pt idx="4" formatCode="0.00%">
                  <c:v>0.53720000000000001</c:v>
                </c:pt>
                <c:pt idx="8" formatCode="0.00%">
                  <c:v>0.84</c:v>
                </c:pt>
                <c:pt idx="12" formatCode="0.00%">
                  <c:v>0.82210000000000005</c:v>
                </c:pt>
                <c:pt idx="16" formatCode="0.00%">
                  <c:v>0.75864999999999994</c:v>
                </c:pt>
              </c:numCache>
            </c:numRef>
          </c:val>
        </c:ser>
        <c:ser>
          <c:idx val="1"/>
          <c:order val="1"/>
          <c:tx>
            <c:strRef>
              <c:f>'AP for Q4 CAP Report'!$E$4</c:f>
              <c:strCache>
                <c:ptCount val="1"/>
                <c:pt idx="0">
                  <c:v>FY14 Q3</c:v>
                </c:pt>
              </c:strCache>
            </c:strRef>
          </c:tx>
          <c:spPr>
            <a:solidFill>
              <a:schemeClr val="accent1"/>
            </a:solidFill>
          </c:spPr>
          <c:invertIfNegative val="0"/>
          <c:dLbls>
            <c:spPr>
              <a:noFill/>
              <a:ln>
                <a:noFill/>
              </a:ln>
              <a:effectLst/>
            </c:spPr>
            <c:txPr>
              <a:bodyPr rot="-5400000" vert="horz"/>
              <a:lstStyle/>
              <a:p>
                <a:pPr>
                  <a:defRPr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'AP for Q4 CAP Report'!$B$5:$B$23</c:f>
              <c:strCache>
                <c:ptCount val="18"/>
                <c:pt idx="1">
                  <c:v>ISCM</c:v>
                </c:pt>
                <c:pt idx="5">
                  <c:v>Strong 
Authentication</c:v>
                </c:pt>
                <c:pt idx="9">
                  <c:v>TIC Consolidation</c:v>
                </c:pt>
                <c:pt idx="13">
                  <c:v>TIC Capabilities</c:v>
                </c:pt>
                <c:pt idx="17">
                  <c:v>Overall
Cyber CAP Progress</c:v>
                </c:pt>
              </c:strCache>
            </c:strRef>
          </c:cat>
          <c:val>
            <c:numRef>
              <c:f>'AP for Q4 CAP Report'!$E$5:$E$23</c:f>
              <c:numCache>
                <c:formatCode>0.00%</c:formatCode>
                <c:ptCount val="19"/>
                <c:pt idx="1">
                  <c:v>0.88270000000000004</c:v>
                </c:pt>
                <c:pt idx="5">
                  <c:v>0.6462</c:v>
                </c:pt>
                <c:pt idx="9">
                  <c:v>0.91910000000000003</c:v>
                </c:pt>
                <c:pt idx="13">
                  <c:v>0.9143</c:v>
                </c:pt>
                <c:pt idx="17">
                  <c:v>0.85461666666666669</c:v>
                </c:pt>
              </c:numCache>
            </c:numRef>
          </c:val>
        </c:ser>
        <c:ser>
          <c:idx val="2"/>
          <c:order val="2"/>
          <c:tx>
            <c:strRef>
              <c:f>'AP for Q4 CAP Report'!$F$4</c:f>
              <c:strCache>
                <c:ptCount val="1"/>
                <c:pt idx="0">
                  <c:v>FY14 Q4</c:v>
                </c:pt>
              </c:strCache>
            </c:strRef>
          </c:tx>
          <c:spPr>
            <a:solidFill>
              <a:srgbClr val="C00000"/>
            </a:solidFill>
          </c:spPr>
          <c:invertIfNegative val="0"/>
          <c:dLbls>
            <c:spPr>
              <a:noFill/>
              <a:ln>
                <a:noFill/>
              </a:ln>
              <a:effectLst/>
            </c:spPr>
            <c:txPr>
              <a:bodyPr rot="-5400000" vert="horz"/>
              <a:lstStyle/>
              <a:p>
                <a:pPr>
                  <a:defRPr b="1" i="0" baseline="0">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'AP for Q4 CAP Report'!$B$5:$B$23</c:f>
              <c:strCache>
                <c:ptCount val="18"/>
                <c:pt idx="1">
                  <c:v>ISCM</c:v>
                </c:pt>
                <c:pt idx="5">
                  <c:v>Strong 
Authentication</c:v>
                </c:pt>
                <c:pt idx="9">
                  <c:v>TIC Consolidation</c:v>
                </c:pt>
                <c:pt idx="13">
                  <c:v>TIC Capabilities</c:v>
                </c:pt>
                <c:pt idx="17">
                  <c:v>Overall
Cyber CAP Progress</c:v>
                </c:pt>
              </c:strCache>
            </c:strRef>
          </c:cat>
          <c:val>
            <c:numRef>
              <c:f>'AP for Q4 CAP Report'!$F$5:$F$23</c:f>
              <c:numCache>
                <c:formatCode>0.00%</c:formatCode>
                <c:ptCount val="19"/>
                <c:pt idx="2">
                  <c:v>0.92320000000000002</c:v>
                </c:pt>
                <c:pt idx="6">
                  <c:v>0.72030000000000005</c:v>
                </c:pt>
                <c:pt idx="10">
                  <c:v>0.95479999999999998</c:v>
                </c:pt>
                <c:pt idx="14">
                  <c:v>0.91649999999999998</c:v>
                </c:pt>
                <c:pt idx="18">
                  <c:v>0.8935333333333334</c:v>
                </c:pt>
              </c:numCache>
            </c:numRef>
          </c:val>
        </c:ser>
        <c:dLbls>
          <c:showLegendKey val="0"/>
          <c:showVal val="0"/>
          <c:showCatName val="0"/>
          <c:showSerName val="0"/>
          <c:showPercent val="0"/>
          <c:showBubbleSize val="0"/>
        </c:dLbls>
        <c:gapWidth val="18"/>
        <c:overlap val="100"/>
        <c:axId val="299696896"/>
        <c:axId val="299700424"/>
      </c:barChart>
      <c:catAx>
        <c:axId val="299696896"/>
        <c:scaling>
          <c:orientation val="minMax"/>
        </c:scaling>
        <c:delete val="0"/>
        <c:axPos val="b"/>
        <c:numFmt formatCode="General" sourceLinked="1"/>
        <c:majorTickMark val="out"/>
        <c:minorTickMark val="none"/>
        <c:tickLblPos val="nextTo"/>
        <c:txPr>
          <a:bodyPr/>
          <a:lstStyle/>
          <a:p>
            <a:pPr>
              <a:defRPr b="1"/>
            </a:pPr>
            <a:endParaRPr lang="en-US"/>
          </a:p>
        </c:txPr>
        <c:crossAx val="299700424"/>
        <c:crosses val="autoZero"/>
        <c:auto val="1"/>
        <c:lblAlgn val="ctr"/>
        <c:lblOffset val="100"/>
        <c:tickMarkSkip val="4"/>
        <c:noMultiLvlLbl val="0"/>
      </c:catAx>
      <c:valAx>
        <c:axId val="299700424"/>
        <c:scaling>
          <c:orientation val="minMax"/>
          <c:max val="1"/>
        </c:scaling>
        <c:delete val="0"/>
        <c:axPos val="l"/>
        <c:majorGridlines>
          <c:spPr>
            <a:ln w="9525" cap="flat" cmpd="sng" algn="ctr">
              <a:noFill/>
              <a:prstDash val="solid"/>
            </a:ln>
            <a:effectLst/>
          </c:spPr>
        </c:majorGridlines>
        <c:title>
          <c:tx>
            <c:rich>
              <a:bodyPr rot="-5400000" vert="horz"/>
              <a:lstStyle/>
              <a:p>
                <a:pPr>
                  <a:defRPr/>
                </a:pPr>
                <a:r>
                  <a:rPr lang="en-US"/>
                  <a:t>Implementation Percentage</a:t>
                </a:r>
              </a:p>
            </c:rich>
          </c:tx>
          <c:layout>
            <c:manualLayout>
              <c:xMode val="edge"/>
              <c:yMode val="edge"/>
              <c:x val="2.256414040417588E-2"/>
              <c:y val="0.31754049821753194"/>
            </c:manualLayout>
          </c:layout>
          <c:overlay val="0"/>
        </c:title>
        <c:numFmt formatCode="0.00%" sourceLinked="1"/>
        <c:majorTickMark val="out"/>
        <c:minorTickMark val="none"/>
        <c:tickLblPos val="nextTo"/>
        <c:crossAx val="299696896"/>
        <c:crosses val="autoZero"/>
        <c:crossBetween val="between"/>
        <c:majorUnit val="0.1"/>
        <c:minorUnit val="0.1"/>
      </c:valAx>
    </c:plotArea>
    <c:legend>
      <c:legendPos val="r"/>
      <c:layout>
        <c:manualLayout>
          <c:xMode val="edge"/>
          <c:yMode val="edge"/>
          <c:x val="0.8177674612665462"/>
          <c:y val="0.48442813419102687"/>
          <c:w val="8.0554448992770422E-2"/>
          <c:h val="0.2261822130637321"/>
        </c:manualLayout>
      </c:layout>
      <c:overlay val="0"/>
    </c:legend>
    <c:plotVisOnly val="1"/>
    <c:dispBlanksAs val="gap"/>
    <c:showDLblsOverMax val="0"/>
  </c:chart>
  <c:spPr>
    <a:ln>
      <a:noFill/>
    </a:ln>
  </c:spPr>
  <c:printSettings>
    <c:headerFooter/>
    <c:pageMargins b="0.75000000000001177" l="0.70000000000000062" r="0.70000000000000062" t="0.75000000000001177" header="0.30000000000000032" footer="0.30000000000000032"/>
    <c:pageSetup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600"/>
              <a:t>Administration's</a:t>
            </a:r>
            <a:r>
              <a:rPr lang="en-US" sz="1600" baseline="0"/>
              <a:t> Priority</a:t>
            </a:r>
            <a:r>
              <a:rPr lang="en-US" sz="1600"/>
              <a:t> Cybersecurity Capabilities for CFO Act</a:t>
            </a:r>
            <a:r>
              <a:rPr lang="en-US" sz="1600" baseline="0"/>
              <a:t> </a:t>
            </a:r>
            <a:r>
              <a:rPr lang="en-US" sz="1600"/>
              <a:t>Agencies</a:t>
            </a:r>
          </a:p>
        </c:rich>
      </c:tx>
      <c:layout/>
      <c:overlay val="0"/>
    </c:title>
    <c:autoTitleDeleted val="0"/>
    <c:plotArea>
      <c:layout>
        <c:manualLayout>
          <c:layoutTarget val="inner"/>
          <c:xMode val="edge"/>
          <c:yMode val="edge"/>
          <c:x val="0.11132485362406429"/>
          <c:y val="0.15693432303770569"/>
          <c:w val="0.68029896410878365"/>
          <c:h val="0.74353691461920002"/>
        </c:manualLayout>
      </c:layout>
      <c:barChart>
        <c:barDir val="col"/>
        <c:grouping val="clustered"/>
        <c:varyColors val="0"/>
        <c:ser>
          <c:idx val="0"/>
          <c:order val="0"/>
          <c:tx>
            <c:strRef>
              <c:f>'ALL FY14'!$C$4</c:f>
              <c:strCache>
                <c:ptCount val="1"/>
                <c:pt idx="0">
                  <c:v>Original
Baseline</c:v>
                </c:pt>
              </c:strCache>
            </c:strRef>
          </c:tx>
          <c:spPr>
            <a:solidFill>
              <a:schemeClr val="bg1">
                <a:lumMod val="65000"/>
              </a:schemeClr>
            </a:solidFill>
          </c:spPr>
          <c:invertIfNegative val="0"/>
          <c:dLbls>
            <c:spPr>
              <a:noFill/>
              <a:ln>
                <a:noFill/>
              </a:ln>
              <a:effectLst/>
            </c:spPr>
            <c:txPr>
              <a:bodyPr rot="-5400000" vert="horz"/>
              <a:lstStyle/>
              <a:p>
                <a:pPr>
                  <a:defRPr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'ALL FY14'!$B$6:$B$28</c:f>
              <c:strCache>
                <c:ptCount val="23"/>
                <c:pt idx="0">
                  <c:v>ISCM</c:v>
                </c:pt>
                <c:pt idx="7">
                  <c:v>Strong 
Authentication</c:v>
                </c:pt>
                <c:pt idx="12">
                  <c:v>TIC Consolidation</c:v>
                </c:pt>
                <c:pt idx="17">
                  <c:v>TIC Capabilities</c:v>
                </c:pt>
                <c:pt idx="22">
                  <c:v>Overall
Cyber CAP Progress</c:v>
                </c:pt>
              </c:strCache>
            </c:strRef>
          </c:cat>
          <c:val>
            <c:numRef>
              <c:f>'ALL FY14'!$C$5:$C$28</c:f>
              <c:numCache>
                <c:formatCode>0%</c:formatCode>
                <c:ptCount val="24"/>
                <c:pt idx="0" formatCode="0.00%">
                  <c:v>0.78420000000000001</c:v>
                </c:pt>
                <c:pt idx="5" formatCode="0.00%">
                  <c:v>0.53720000000000001</c:v>
                </c:pt>
                <c:pt idx="10" formatCode="0.00%">
                  <c:v>0.84</c:v>
                </c:pt>
                <c:pt idx="15" formatCode="0.00%">
                  <c:v>0.82210000000000005</c:v>
                </c:pt>
                <c:pt idx="20" formatCode="0.00%">
                  <c:v>0.75864999999999994</c:v>
                </c:pt>
              </c:numCache>
            </c:numRef>
          </c:val>
        </c:ser>
        <c:ser>
          <c:idx val="1"/>
          <c:order val="1"/>
          <c:tx>
            <c:strRef>
              <c:f>'ALL FY14'!$D$4</c:f>
              <c:strCache>
                <c:ptCount val="1"/>
                <c:pt idx="0">
                  <c:v>FY14 Q2</c:v>
                </c:pt>
              </c:strCache>
            </c:strRef>
          </c:tx>
          <c:spPr>
            <a:solidFill>
              <a:schemeClr val="accent1"/>
            </a:solidFill>
          </c:spPr>
          <c:invertIfNegative val="0"/>
          <c:dLbls>
            <c:spPr>
              <a:noFill/>
              <a:ln>
                <a:noFill/>
              </a:ln>
              <a:effectLst/>
            </c:spPr>
            <c:txPr>
              <a:bodyPr rot="-5400000" vert="horz"/>
              <a:lstStyle/>
              <a:p>
                <a:pPr>
                  <a:defRPr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'ALL FY14'!$B$6:$B$28</c:f>
              <c:strCache>
                <c:ptCount val="23"/>
                <c:pt idx="0">
                  <c:v>ISCM</c:v>
                </c:pt>
                <c:pt idx="7">
                  <c:v>Strong 
Authentication</c:v>
                </c:pt>
                <c:pt idx="12">
                  <c:v>TIC Consolidation</c:v>
                </c:pt>
                <c:pt idx="17">
                  <c:v>TIC Capabilities</c:v>
                </c:pt>
                <c:pt idx="22">
                  <c:v>Overall
Cyber CAP Progress</c:v>
                </c:pt>
              </c:strCache>
            </c:strRef>
          </c:cat>
          <c:val>
            <c:numRef>
              <c:f>'ALL FY14'!$D$5:$D$28</c:f>
              <c:numCache>
                <c:formatCode>0.00%</c:formatCode>
                <c:ptCount val="24"/>
                <c:pt idx="1">
                  <c:v>0.85460000000000003</c:v>
                </c:pt>
                <c:pt idx="6">
                  <c:v>0.62809999999999999</c:v>
                </c:pt>
                <c:pt idx="11">
                  <c:v>0.9</c:v>
                </c:pt>
                <c:pt idx="16">
                  <c:v>0.91259999999999997</c:v>
                </c:pt>
                <c:pt idx="21">
                  <c:v>0.8340833333333334</c:v>
                </c:pt>
              </c:numCache>
            </c:numRef>
          </c:val>
        </c:ser>
        <c:ser>
          <c:idx val="2"/>
          <c:order val="2"/>
          <c:tx>
            <c:strRef>
              <c:f>'ALL FY14'!$E$4</c:f>
              <c:strCache>
                <c:ptCount val="1"/>
                <c:pt idx="0">
                  <c:v>FY14 Q3</c:v>
                </c:pt>
              </c:strCache>
            </c:strRef>
          </c:tx>
          <c:spPr>
            <a:solidFill>
              <a:srgbClr val="C00000"/>
            </a:solidFill>
          </c:spPr>
          <c:invertIfNegative val="0"/>
          <c:dLbls>
            <c:spPr>
              <a:noFill/>
              <a:ln>
                <a:noFill/>
              </a:ln>
              <a:effectLst/>
            </c:spPr>
            <c:txPr>
              <a:bodyPr rot="-5400000" vert="horz"/>
              <a:lstStyle/>
              <a:p>
                <a:pPr>
                  <a:defRPr b="1" i="0" baseline="0">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'ALL FY14'!$B$6:$B$28</c:f>
              <c:strCache>
                <c:ptCount val="23"/>
                <c:pt idx="0">
                  <c:v>ISCM</c:v>
                </c:pt>
                <c:pt idx="7">
                  <c:v>Strong 
Authentication</c:v>
                </c:pt>
                <c:pt idx="12">
                  <c:v>TIC Consolidation</c:v>
                </c:pt>
                <c:pt idx="17">
                  <c:v>TIC Capabilities</c:v>
                </c:pt>
                <c:pt idx="22">
                  <c:v>Overall
Cyber CAP Progress</c:v>
                </c:pt>
              </c:strCache>
            </c:strRef>
          </c:cat>
          <c:val>
            <c:numRef>
              <c:f>'ALL FY14'!$E$5:$E$28</c:f>
              <c:numCache>
                <c:formatCode>General</c:formatCode>
                <c:ptCount val="24"/>
                <c:pt idx="2" formatCode="0.00%">
                  <c:v>0.88270000000000004</c:v>
                </c:pt>
                <c:pt idx="7" formatCode="0.00%">
                  <c:v>0.6462</c:v>
                </c:pt>
                <c:pt idx="12" formatCode="0.00%">
                  <c:v>0.91910000000000003</c:v>
                </c:pt>
                <c:pt idx="17" formatCode="0.00%">
                  <c:v>0.9143</c:v>
                </c:pt>
                <c:pt idx="22" formatCode="0.00%">
                  <c:v>0.85461666666666669</c:v>
                </c:pt>
              </c:numCache>
            </c:numRef>
          </c:val>
        </c:ser>
        <c:ser>
          <c:idx val="3"/>
          <c:order val="3"/>
          <c:tx>
            <c:strRef>
              <c:f>'ALL FY14'!$F$4</c:f>
              <c:strCache>
                <c:ptCount val="1"/>
                <c:pt idx="0">
                  <c:v>FY14 Q4</c:v>
                </c:pt>
              </c:strCache>
            </c:strRef>
          </c:tx>
          <c:invertIfNegative val="0"/>
          <c:dLbls>
            <c:spPr>
              <a:noFill/>
              <a:ln>
                <a:noFill/>
              </a:ln>
              <a:effectLst/>
            </c:spPr>
            <c:txPr>
              <a:bodyPr rot="-5400000" vert="horz"/>
              <a:lstStyle/>
              <a:p>
                <a:pPr>
                  <a:defRPr b="1">
                    <a:solidFill>
                      <a:schemeClr val="bg1"/>
                    </a:solidFill>
                  </a:defRPr>
                </a:pPr>
                <a:endParaRPr lang="en-US"/>
              </a:p>
            </c:txPr>
            <c:dLblPos val="ct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'ALL FY14'!$B$6:$B$28</c:f>
              <c:strCache>
                <c:ptCount val="23"/>
                <c:pt idx="0">
                  <c:v>ISCM</c:v>
                </c:pt>
                <c:pt idx="7">
                  <c:v>Strong 
Authentication</c:v>
                </c:pt>
                <c:pt idx="12">
                  <c:v>TIC Consolidation</c:v>
                </c:pt>
                <c:pt idx="17">
                  <c:v>TIC Capabilities</c:v>
                </c:pt>
                <c:pt idx="22">
                  <c:v>Overall
Cyber CAP Progress</c:v>
                </c:pt>
              </c:strCache>
            </c:strRef>
          </c:cat>
          <c:val>
            <c:numRef>
              <c:f>'ALL FY14'!$F$5:$F$28</c:f>
              <c:numCache>
                <c:formatCode>0.00%</c:formatCode>
                <c:ptCount val="24"/>
                <c:pt idx="3">
                  <c:v>0.92320000000000002</c:v>
                </c:pt>
                <c:pt idx="8">
                  <c:v>0.72030000000000005</c:v>
                </c:pt>
                <c:pt idx="13">
                  <c:v>0.95479999999999998</c:v>
                </c:pt>
                <c:pt idx="18">
                  <c:v>0.91649999999999998</c:v>
                </c:pt>
                <c:pt idx="23">
                  <c:v>0.8935333333333334</c:v>
                </c:pt>
              </c:numCache>
            </c:numRef>
          </c:val>
        </c:ser>
        <c:dLbls>
          <c:showLegendKey val="0"/>
          <c:showVal val="0"/>
          <c:showCatName val="0"/>
          <c:showSerName val="0"/>
          <c:showPercent val="0"/>
          <c:showBubbleSize val="0"/>
        </c:dLbls>
        <c:gapWidth val="18"/>
        <c:overlap val="100"/>
        <c:axId val="299698856"/>
        <c:axId val="299701600"/>
      </c:barChart>
      <c:catAx>
        <c:axId val="299698856"/>
        <c:scaling>
          <c:orientation val="minMax"/>
        </c:scaling>
        <c:delete val="0"/>
        <c:axPos val="b"/>
        <c:numFmt formatCode="General" sourceLinked="1"/>
        <c:majorTickMark val="out"/>
        <c:minorTickMark val="none"/>
        <c:tickLblPos val="nextTo"/>
        <c:txPr>
          <a:bodyPr anchor="t" anchorCtr="1"/>
          <a:lstStyle/>
          <a:p>
            <a:pPr>
              <a:defRPr b="1"/>
            </a:pPr>
            <a:endParaRPr lang="en-US"/>
          </a:p>
        </c:txPr>
        <c:crossAx val="299701600"/>
        <c:crosses val="autoZero"/>
        <c:auto val="1"/>
        <c:lblAlgn val="ctr"/>
        <c:lblOffset val="100"/>
        <c:tickMarkSkip val="4"/>
        <c:noMultiLvlLbl val="0"/>
      </c:catAx>
      <c:valAx>
        <c:axId val="299701600"/>
        <c:scaling>
          <c:orientation val="minMax"/>
          <c:max val="1"/>
        </c:scaling>
        <c:delete val="0"/>
        <c:axPos val="l"/>
        <c:majorGridlines>
          <c:spPr>
            <a:ln w="9525" cap="flat" cmpd="sng" algn="ctr">
              <a:noFill/>
              <a:prstDash val="solid"/>
            </a:ln>
            <a:effectLst/>
          </c:spPr>
        </c:majorGridlines>
        <c:title>
          <c:tx>
            <c:rich>
              <a:bodyPr rot="-5400000" vert="horz"/>
              <a:lstStyle/>
              <a:p>
                <a:pPr>
                  <a:defRPr/>
                </a:pPr>
                <a:r>
                  <a:rPr lang="en-US"/>
                  <a:t>Implementation Percentage</a:t>
                </a:r>
              </a:p>
            </c:rich>
          </c:tx>
          <c:layout>
            <c:manualLayout>
              <c:xMode val="edge"/>
              <c:yMode val="edge"/>
              <c:x val="2.256414040417588E-2"/>
              <c:y val="0.31754049821753194"/>
            </c:manualLayout>
          </c:layout>
          <c:overlay val="0"/>
        </c:title>
        <c:numFmt formatCode="0.00%" sourceLinked="1"/>
        <c:majorTickMark val="out"/>
        <c:minorTickMark val="none"/>
        <c:tickLblPos val="nextTo"/>
        <c:crossAx val="299698856"/>
        <c:crosses val="autoZero"/>
        <c:crossBetween val="between"/>
        <c:majorUnit val="0.1"/>
        <c:minorUnit val="0.1"/>
      </c:valAx>
    </c:plotArea>
    <c:legend>
      <c:legendPos val="r"/>
      <c:layout>
        <c:manualLayout>
          <c:xMode val="edge"/>
          <c:yMode val="edge"/>
          <c:x val="0.8177674612665462"/>
          <c:y val="0.48442813419102687"/>
          <c:w val="8.0554448992770422E-2"/>
          <c:h val="0.25396987444730845"/>
        </c:manualLayout>
      </c:layout>
      <c:overlay val="0"/>
    </c:legend>
    <c:plotVisOnly val="1"/>
    <c:dispBlanksAs val="gap"/>
    <c:showDLblsOverMax val="0"/>
  </c:chart>
  <c:spPr>
    <a:ln>
      <a:noFill/>
    </a:ln>
  </c:spPr>
  <c:printSettings>
    <c:headerFooter/>
    <c:pageMargins b="0.75000000000001177" l="0.70000000000000062" r="0.70000000000000062" t="0.75000000000001177" header="0.30000000000000032" footer="0.30000000000000032"/>
    <c:pageSetup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CFO Act</a:t>
            </a:r>
            <a:r>
              <a:rPr lang="en-US" baseline="0"/>
              <a:t> </a:t>
            </a:r>
            <a:r>
              <a:rPr lang="en-US"/>
              <a:t>Agencies - (Civilian</a:t>
            </a:r>
            <a:r>
              <a:rPr lang="en-US" baseline="0"/>
              <a:t> Agencies ONLY</a:t>
            </a:r>
            <a:r>
              <a:rPr lang="en-US"/>
              <a:t>)</a:t>
            </a:r>
          </a:p>
        </c:rich>
      </c:tx>
      <c:layout>
        <c:manualLayout>
          <c:xMode val="edge"/>
          <c:yMode val="edge"/>
          <c:x val="0.12440559440559443"/>
          <c:y val="2.8558675147318913E-2"/>
        </c:manualLayout>
      </c:layout>
      <c:overlay val="0"/>
    </c:title>
    <c:autoTitleDeleted val="0"/>
    <c:plotArea>
      <c:layout/>
      <c:lineChart>
        <c:grouping val="standard"/>
        <c:varyColors val="0"/>
        <c:ser>
          <c:idx val="0"/>
          <c:order val="0"/>
          <c:tx>
            <c:strRef>
              <c:f>'PIV no DoD'!$C$3</c:f>
              <c:strCache>
                <c:ptCount val="1"/>
                <c:pt idx="0">
                  <c:v>PIV Implementation</c:v>
                </c:pt>
              </c:strCache>
            </c:strRef>
          </c:tx>
          <c:marker>
            <c:symbol val="none"/>
          </c:marker>
          <c:dLbls>
            <c:dLbl>
              <c:idx val="0"/>
              <c:delete val="1"/>
              <c:extLst>
                <c:ext xmlns:c15="http://schemas.microsoft.com/office/drawing/2012/chart" uri="{CE6537A1-D6FC-4f65-9D91-7224C49458BB}"/>
              </c:extLst>
            </c:dLbl>
            <c:dLbl>
              <c:idx val="1"/>
              <c:delete val="1"/>
              <c:extLst>
                <c:ext xmlns:c15="http://schemas.microsoft.com/office/drawing/2012/chart" uri="{CE6537A1-D6FC-4f65-9D91-7224C49458BB}"/>
              </c:extLst>
            </c:dLbl>
            <c:dLbl>
              <c:idx val="2"/>
              <c:delete val="1"/>
              <c:extLst>
                <c:ext xmlns:c15="http://schemas.microsoft.com/office/drawing/2012/chart" uri="{CE6537A1-D6FC-4f65-9D91-7224C49458BB}"/>
              </c:extLst>
            </c:dLbl>
            <c:spPr>
              <a:noFill/>
              <a:ln>
                <a:noFill/>
              </a:ln>
              <a:effectLst/>
            </c:spPr>
            <c:txPr>
              <a:bodyPr/>
              <a:lstStyle/>
              <a:p>
                <a:pPr>
                  <a:defRPr sz="800" baseline="0"/>
                </a:pPr>
                <a:endParaRPr lang="en-US"/>
              </a:p>
            </c:txPr>
            <c:dLblPos val="t"/>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'PIV no DoD'!$B$4:$B$16</c:f>
              <c:strCache>
                <c:ptCount val="13"/>
                <c:pt idx="0">
                  <c:v>FY04</c:v>
                </c:pt>
                <c:pt idx="1">
                  <c:v>FY06</c:v>
                </c:pt>
                <c:pt idx="2">
                  <c:v>FY08</c:v>
                </c:pt>
                <c:pt idx="3">
                  <c:v>FY10</c:v>
                </c:pt>
                <c:pt idx="4">
                  <c:v>FY11</c:v>
                </c:pt>
                <c:pt idx="5">
                  <c:v>FY12</c:v>
                </c:pt>
                <c:pt idx="6">
                  <c:v>FY13 Q1</c:v>
                </c:pt>
                <c:pt idx="7">
                  <c:v>FY13 Q2</c:v>
                </c:pt>
                <c:pt idx="8">
                  <c:v>FY13 Q3</c:v>
                </c:pt>
                <c:pt idx="9">
                  <c:v>FY13 Q4</c:v>
                </c:pt>
                <c:pt idx="10">
                  <c:v>FY14 Q2</c:v>
                </c:pt>
                <c:pt idx="11">
                  <c:v>FY14Q3</c:v>
                </c:pt>
                <c:pt idx="12">
                  <c:v>FY14Q4</c:v>
                </c:pt>
              </c:strCache>
            </c:strRef>
          </c:cat>
          <c:val>
            <c:numRef>
              <c:f>'PIV no DoD'!$C$4:$C$16</c:f>
              <c:numCache>
                <c:formatCode>0.00%</c:formatCode>
                <c:ptCount val="13"/>
                <c:pt idx="0">
                  <c:v>0.01</c:v>
                </c:pt>
                <c:pt idx="1">
                  <c:v>1.0999999999999999E-2</c:v>
                </c:pt>
                <c:pt idx="2">
                  <c:v>1.2E-2</c:v>
                </c:pt>
                <c:pt idx="3">
                  <c:v>1.24E-2</c:v>
                </c:pt>
                <c:pt idx="4">
                  <c:v>7.1900000000000006E-2</c:v>
                </c:pt>
                <c:pt idx="5">
                  <c:v>7.4499999999999997E-2</c:v>
                </c:pt>
                <c:pt idx="6">
                  <c:v>0.1159</c:v>
                </c:pt>
                <c:pt idx="7">
                  <c:v>0.1431</c:v>
                </c:pt>
                <c:pt idx="8">
                  <c:v>0.16930000000000001</c:v>
                </c:pt>
                <c:pt idx="9">
                  <c:v>0.19670000000000001</c:v>
                </c:pt>
                <c:pt idx="10">
                  <c:v>0.2641</c:v>
                </c:pt>
                <c:pt idx="11">
                  <c:v>0.30199999999999999</c:v>
                </c:pt>
                <c:pt idx="12">
                  <c:v>0.4103</c:v>
                </c:pt>
              </c:numCache>
            </c:numRef>
          </c:val>
          <c:smooth val="0"/>
        </c:ser>
        <c:dLbls>
          <c:showLegendKey val="0"/>
          <c:showVal val="0"/>
          <c:showCatName val="0"/>
          <c:showSerName val="0"/>
          <c:showPercent val="0"/>
          <c:showBubbleSize val="0"/>
        </c:dLbls>
        <c:smooth val="0"/>
        <c:axId val="299697288"/>
        <c:axId val="299697680"/>
      </c:lineChart>
      <c:catAx>
        <c:axId val="299697288"/>
        <c:scaling>
          <c:orientation val="minMax"/>
        </c:scaling>
        <c:delete val="0"/>
        <c:axPos val="b"/>
        <c:numFmt formatCode="General" sourceLinked="0"/>
        <c:majorTickMark val="out"/>
        <c:minorTickMark val="none"/>
        <c:tickLblPos val="nextTo"/>
        <c:crossAx val="299697680"/>
        <c:crosses val="autoZero"/>
        <c:auto val="1"/>
        <c:lblAlgn val="ctr"/>
        <c:lblOffset val="100"/>
        <c:noMultiLvlLbl val="0"/>
      </c:catAx>
      <c:valAx>
        <c:axId val="299697680"/>
        <c:scaling>
          <c:orientation val="minMax"/>
          <c:max val="1"/>
        </c:scaling>
        <c:delete val="0"/>
        <c:axPos val="l"/>
        <c:majorGridlines>
          <c:spPr>
            <a:ln>
              <a:solidFill>
                <a:schemeClr val="bg1">
                  <a:lumMod val="85000"/>
                </a:schemeClr>
              </a:solidFill>
            </a:ln>
          </c:spPr>
        </c:majorGridlines>
        <c:title>
          <c:tx>
            <c:rich>
              <a:bodyPr/>
              <a:lstStyle/>
              <a:p>
                <a:pPr>
                  <a:defRPr/>
                </a:pPr>
                <a:r>
                  <a:rPr lang="en-US"/>
                  <a:t>%</a:t>
                </a:r>
                <a:r>
                  <a:rPr lang="en-US" baseline="0"/>
                  <a:t> of users</a:t>
                </a:r>
                <a:endParaRPr lang="en-US"/>
              </a:p>
            </c:rich>
          </c:tx>
          <c:layout/>
          <c:overlay val="0"/>
        </c:title>
        <c:numFmt formatCode="0%" sourceLinked="0"/>
        <c:majorTickMark val="out"/>
        <c:minorTickMark val="none"/>
        <c:tickLblPos val="nextTo"/>
        <c:crossAx val="299697288"/>
        <c:crosses val="autoZero"/>
        <c:crossBetween val="between"/>
        <c:majorUnit val="0.1"/>
      </c:valAx>
    </c:plotArea>
    <c:legend>
      <c:legendPos val="b"/>
      <c:layout/>
      <c:overlay val="0"/>
    </c:legend>
    <c:plotVisOnly val="1"/>
    <c:dispBlanksAs val="gap"/>
    <c:showDLblsOverMax val="0"/>
  </c:chart>
  <c:spPr>
    <a:ln>
      <a:noFill/>
    </a:ln>
  </c:spPr>
  <c:txPr>
    <a:bodyPr/>
    <a:lstStyle/>
    <a:p>
      <a:pPr>
        <a:defRPr b="1"/>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323756</xdr:colOff>
      <xdr:row>0</xdr:row>
      <xdr:rowOff>161719</xdr:rowOff>
    </xdr:from>
    <xdr:to>
      <xdr:col>20</xdr:col>
      <xdr:colOff>485089</xdr:colOff>
      <xdr:row>24</xdr:row>
      <xdr:rowOff>99600</xdr:rowOff>
    </xdr:to>
    <xdr:grpSp>
      <xdr:nvGrpSpPr>
        <xdr:cNvPr id="2" name="Group 1"/>
        <xdr:cNvGrpSpPr/>
      </xdr:nvGrpSpPr>
      <xdr:grpSpPr>
        <a:xfrm>
          <a:off x="5624138" y="161719"/>
          <a:ext cx="8027863" cy="5081381"/>
          <a:chOff x="4895756" y="161719"/>
          <a:chExt cx="8027862" cy="4128881"/>
        </a:xfrm>
      </xdr:grpSpPr>
      <xdr:graphicFrame macro="">
        <xdr:nvGraphicFramePr>
          <xdr:cNvPr id="3" name="Chart 2"/>
          <xdr:cNvGraphicFramePr>
            <a:graphicFrameLocks/>
          </xdr:cNvGraphicFramePr>
        </xdr:nvGraphicFramePr>
        <xdr:xfrm>
          <a:off x="4895756" y="161719"/>
          <a:ext cx="8027862" cy="4128881"/>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4" name="Straight Connector 3"/>
          <xdr:cNvCxnSpPr/>
        </xdr:nvCxnSpPr>
        <xdr:spPr>
          <a:xfrm>
            <a:off x="10276595" y="1020536"/>
            <a:ext cx="0" cy="3143250"/>
          </a:xfrm>
          <a:prstGeom prst="line">
            <a:avLst/>
          </a:prstGeom>
          <a:ln w="15875">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2.xml><?xml version="1.0" encoding="utf-8"?>
<c:userShapes xmlns:c="http://schemas.openxmlformats.org/drawingml/2006/chart">
  <cdr:relSizeAnchor xmlns:cdr="http://schemas.openxmlformats.org/drawingml/2006/chartDrawing">
    <cdr:from>
      <cdr:x>0.5317</cdr:x>
      <cdr:y>0.07333</cdr:y>
    </cdr:from>
    <cdr:to>
      <cdr:x>0.74938</cdr:x>
      <cdr:y>0.18221</cdr:y>
    </cdr:to>
    <cdr:sp macro="" textlink="">
      <cdr:nvSpPr>
        <cdr:cNvPr id="18" name="TextBox 17"/>
        <cdr:cNvSpPr txBox="1"/>
      </cdr:nvSpPr>
      <cdr:spPr>
        <a:xfrm xmlns:a="http://schemas.openxmlformats.org/drawingml/2006/main">
          <a:off x="432257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0.12159</cdr:x>
      <cdr:y>0.07482</cdr:y>
    </cdr:from>
    <cdr:to>
      <cdr:x>0.25141</cdr:x>
      <cdr:y>0.16981</cdr:y>
    </cdr:to>
    <cdr:sp macro="" textlink="">
      <cdr:nvSpPr>
        <cdr:cNvPr id="22" name="TextBox 21"/>
        <cdr:cNvSpPr txBox="1"/>
      </cdr:nvSpPr>
      <cdr:spPr>
        <a:xfrm xmlns:a="http://schemas.openxmlformats.org/drawingml/2006/main">
          <a:off x="976126" y="308928"/>
          <a:ext cx="1042149" cy="3922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800" b="1"/>
            <a:t>CAP Target CM: 95%</a:t>
          </a:r>
        </a:p>
      </cdr:txBody>
    </cdr:sp>
  </cdr:relSizeAnchor>
  <cdr:relSizeAnchor xmlns:cdr="http://schemas.openxmlformats.org/drawingml/2006/chartDrawing">
    <cdr:from>
      <cdr:x>0.54191</cdr:x>
      <cdr:y>0.15526</cdr:y>
    </cdr:from>
    <cdr:to>
      <cdr:x>0.64342</cdr:x>
      <cdr:y>0.15526</cdr:y>
    </cdr:to>
    <cdr:cxnSp macro="">
      <cdr:nvCxnSpPr>
        <cdr:cNvPr id="23"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25"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58"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15"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800" b="1"/>
            <a:t>CAP Target TIC: 95%</a:t>
          </a:r>
        </a:p>
        <a:p xmlns:a="http://schemas.openxmlformats.org/drawingml/2006/main">
          <a:endParaRPr lang="en-US" sz="800" b="1"/>
        </a:p>
      </cdr:txBody>
    </cdr:sp>
  </cdr:relSizeAnchor>
  <cdr:relSizeAnchor xmlns:cdr="http://schemas.openxmlformats.org/drawingml/2006/chartDrawing">
    <cdr:from>
      <cdr:x>0.25136</cdr:x>
      <cdr:y>0.07333</cdr:y>
    </cdr:from>
    <cdr:to>
      <cdr:x>0.43746</cdr:x>
      <cdr:y>0.16434</cdr:y>
    </cdr:to>
    <cdr:sp macro="" textlink="">
      <cdr:nvSpPr>
        <cdr:cNvPr id="21" name="TextBox 20"/>
        <cdr:cNvSpPr txBox="1"/>
      </cdr:nvSpPr>
      <cdr:spPr>
        <a:xfrm xmlns:a="http://schemas.openxmlformats.org/drawingml/2006/main" flipH="1">
          <a:off x="2026690" y="302771"/>
          <a:ext cx="1500504" cy="3757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PIV: 75%</a:t>
          </a:r>
        </a:p>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81"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82"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95%</a:t>
          </a:r>
        </a:p>
        <a:p xmlns:a="http://schemas.openxmlformats.org/drawingml/2006/main">
          <a:endParaRPr lang="en-US" sz="800" b="1"/>
        </a:p>
      </cdr:txBody>
    </cdr:sp>
  </cdr:relSizeAnchor>
  <cdr:relSizeAnchor xmlns:cdr="http://schemas.openxmlformats.org/drawingml/2006/chartDrawing">
    <cdr:from>
      <cdr:x>0.5317</cdr:x>
      <cdr:y>0.07333</cdr:y>
    </cdr:from>
    <cdr:to>
      <cdr:x>0.74938</cdr:x>
      <cdr:y>0.18221</cdr:y>
    </cdr:to>
    <cdr:sp macro="" textlink="">
      <cdr:nvSpPr>
        <cdr:cNvPr id="4" name="TextBox 17"/>
        <cdr:cNvSpPr txBox="1"/>
      </cdr:nvSpPr>
      <cdr:spPr>
        <a:xfrm xmlns:a="http://schemas.openxmlformats.org/drawingml/2006/main">
          <a:off x="432257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100%</a:t>
          </a:r>
        </a:p>
      </cdr:txBody>
    </cdr:sp>
  </cdr:relSizeAnchor>
  <cdr:relSizeAnchor xmlns:cdr="http://schemas.openxmlformats.org/drawingml/2006/chartDrawing">
    <cdr:from>
      <cdr:x>0.54191</cdr:x>
      <cdr:y>0.15526</cdr:y>
    </cdr:from>
    <cdr:to>
      <cdr:x>0.64342</cdr:x>
      <cdr:y>0.15526</cdr:y>
    </cdr:to>
    <cdr:cxnSp macro="">
      <cdr:nvCxnSpPr>
        <cdr:cNvPr id="7"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9"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13"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14"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27"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28"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0.54191</cdr:x>
      <cdr:y>0.15526</cdr:y>
    </cdr:from>
    <cdr:to>
      <cdr:x>0.64342</cdr:x>
      <cdr:y>0.15526</cdr:y>
    </cdr:to>
    <cdr:cxnSp macro="">
      <cdr:nvCxnSpPr>
        <cdr:cNvPr id="32"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34"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38"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39"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42"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43"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0.52779</cdr:x>
      <cdr:y>0.07333</cdr:y>
    </cdr:from>
    <cdr:to>
      <cdr:x>0.74938</cdr:x>
      <cdr:y>0.1671</cdr:y>
    </cdr:to>
    <cdr:sp macro="" textlink="">
      <cdr:nvSpPr>
        <cdr:cNvPr id="44" name="TextBox 17"/>
        <cdr:cNvSpPr txBox="1"/>
      </cdr:nvSpPr>
      <cdr:spPr>
        <a:xfrm xmlns:a="http://schemas.openxmlformats.org/drawingml/2006/main">
          <a:off x="4237038" y="302771"/>
          <a:ext cx="1778882" cy="3871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0.54191</cdr:x>
      <cdr:y>0.15526</cdr:y>
    </cdr:from>
    <cdr:to>
      <cdr:x>0.64342</cdr:x>
      <cdr:y>0.15526</cdr:y>
    </cdr:to>
    <cdr:cxnSp macro="">
      <cdr:nvCxnSpPr>
        <cdr:cNvPr id="47"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49"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0.25201</cdr:x>
      <cdr:y>0.34365</cdr:y>
    </cdr:from>
    <cdr:to>
      <cdr:x>0.36491</cdr:x>
      <cdr:y>0.34365</cdr:y>
    </cdr:to>
    <cdr:cxnSp macro="">
      <cdr:nvCxnSpPr>
        <cdr:cNvPr id="51" name="Straight Connector 25"/>
        <cdr:cNvCxnSpPr/>
      </cdr:nvCxnSpPr>
      <cdr:spPr>
        <a:xfrm xmlns:a="http://schemas.openxmlformats.org/drawingml/2006/main">
          <a:off x="2023135" y="1418886"/>
          <a:ext cx="906345"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53"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0.68962</cdr:x>
      <cdr:y>0.18973</cdr:y>
    </cdr:from>
    <cdr:to>
      <cdr:x>0.79113</cdr:x>
      <cdr:y>0.18973</cdr:y>
    </cdr:to>
    <cdr:cxnSp macro="">
      <cdr:nvCxnSpPr>
        <cdr:cNvPr id="59"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60"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0.82367</cdr:x>
      <cdr:y>0.36952</cdr:y>
    </cdr:from>
    <cdr:to>
      <cdr:x>0.93657</cdr:x>
      <cdr:y>0.36952</cdr:y>
    </cdr:to>
    <cdr:cxnSp macro="">
      <cdr:nvCxnSpPr>
        <cdr:cNvPr id="64" name="Straight Connector 63"/>
        <cdr:cNvCxnSpPr/>
      </cdr:nvCxnSpPr>
      <cdr:spPr>
        <a:xfrm xmlns:a="http://schemas.openxmlformats.org/drawingml/2006/main">
          <a:off x="6612316" y="1525716"/>
          <a:ext cx="906345"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0.81534</cdr:x>
      <cdr:y>0.3218</cdr:y>
    </cdr:from>
    <cdr:to>
      <cdr:x>0.95214</cdr:x>
      <cdr:y>0.37065</cdr:y>
    </cdr:to>
    <cdr:sp macro="" textlink="">
      <cdr:nvSpPr>
        <cdr:cNvPr id="62" name="TextBox 61"/>
        <cdr:cNvSpPr txBox="1"/>
      </cdr:nvSpPr>
      <cdr:spPr>
        <a:xfrm xmlns:a="http://schemas.openxmlformats.org/drawingml/2006/main">
          <a:off x="6545450" y="1328663"/>
          <a:ext cx="1098176" cy="2017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a:t>      CAP Target</a:t>
          </a:r>
        </a:p>
      </cdr:txBody>
    </cdr:sp>
  </cdr:relSizeAnchor>
</c:userShapes>
</file>

<file path=xl/drawings/drawing3.xml><?xml version="1.0" encoding="utf-8"?>
<xdr:wsDr xmlns:xdr="http://schemas.openxmlformats.org/drawingml/2006/spreadsheetDrawing" xmlns:a="http://schemas.openxmlformats.org/drawingml/2006/main">
  <xdr:twoCellAnchor>
    <xdr:from>
      <xdr:col>7</xdr:col>
      <xdr:colOff>323756</xdr:colOff>
      <xdr:row>0</xdr:row>
      <xdr:rowOff>161719</xdr:rowOff>
    </xdr:from>
    <xdr:to>
      <xdr:col>20</xdr:col>
      <xdr:colOff>485089</xdr:colOff>
      <xdr:row>28</xdr:row>
      <xdr:rowOff>99600</xdr:rowOff>
    </xdr:to>
    <xdr:grpSp>
      <xdr:nvGrpSpPr>
        <xdr:cNvPr id="2" name="Group 1"/>
        <xdr:cNvGrpSpPr/>
      </xdr:nvGrpSpPr>
      <xdr:grpSpPr>
        <a:xfrm>
          <a:off x="5556903" y="161719"/>
          <a:ext cx="8027862" cy="5843381"/>
          <a:chOff x="4895756" y="161719"/>
          <a:chExt cx="8027862" cy="4128881"/>
        </a:xfrm>
      </xdr:grpSpPr>
      <xdr:graphicFrame macro="">
        <xdr:nvGraphicFramePr>
          <xdr:cNvPr id="3" name="Chart 2"/>
          <xdr:cNvGraphicFramePr>
            <a:graphicFrameLocks/>
          </xdr:cNvGraphicFramePr>
        </xdr:nvGraphicFramePr>
        <xdr:xfrm>
          <a:off x="4895756" y="161719"/>
          <a:ext cx="8027862" cy="4128881"/>
        </xdr:xfrm>
        <a:graphic>
          <a:graphicData uri="http://schemas.openxmlformats.org/drawingml/2006/chart">
            <c:chart xmlns:c="http://schemas.openxmlformats.org/drawingml/2006/chart" xmlns:r="http://schemas.openxmlformats.org/officeDocument/2006/relationships" r:id="rId1"/>
          </a:graphicData>
        </a:graphic>
      </xdr:graphicFrame>
      <xdr:cxnSp macro="">
        <xdr:nvCxnSpPr>
          <xdr:cNvPr id="4" name="Straight Connector 3"/>
          <xdr:cNvCxnSpPr/>
        </xdr:nvCxnSpPr>
        <xdr:spPr>
          <a:xfrm>
            <a:off x="10276595" y="1020536"/>
            <a:ext cx="0" cy="3143250"/>
          </a:xfrm>
          <a:prstGeom prst="line">
            <a:avLst/>
          </a:prstGeom>
          <a:ln w="15875">
            <a:prstDash val="solid"/>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4.xml><?xml version="1.0" encoding="utf-8"?>
<c:userShapes xmlns:c="http://schemas.openxmlformats.org/drawingml/2006/chart">
  <cdr:relSizeAnchor xmlns:cdr="http://schemas.openxmlformats.org/drawingml/2006/chartDrawing">
    <cdr:from>
      <cdr:x>0.5317</cdr:x>
      <cdr:y>0.07333</cdr:y>
    </cdr:from>
    <cdr:to>
      <cdr:x>0.74938</cdr:x>
      <cdr:y>0.18221</cdr:y>
    </cdr:to>
    <cdr:sp macro="" textlink="">
      <cdr:nvSpPr>
        <cdr:cNvPr id="18" name="TextBox 17"/>
        <cdr:cNvSpPr txBox="1"/>
      </cdr:nvSpPr>
      <cdr:spPr>
        <a:xfrm xmlns:a="http://schemas.openxmlformats.org/drawingml/2006/main">
          <a:off x="432257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0.12159</cdr:x>
      <cdr:y>0.07482</cdr:y>
    </cdr:from>
    <cdr:to>
      <cdr:x>0.25141</cdr:x>
      <cdr:y>0.16981</cdr:y>
    </cdr:to>
    <cdr:sp macro="" textlink="">
      <cdr:nvSpPr>
        <cdr:cNvPr id="22" name="TextBox 21"/>
        <cdr:cNvSpPr txBox="1"/>
      </cdr:nvSpPr>
      <cdr:spPr>
        <a:xfrm xmlns:a="http://schemas.openxmlformats.org/drawingml/2006/main">
          <a:off x="976126" y="308928"/>
          <a:ext cx="1042149" cy="39220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800" b="1"/>
            <a:t>CAP Target CM: 95%</a:t>
          </a:r>
        </a:p>
      </cdr:txBody>
    </cdr:sp>
  </cdr:relSizeAnchor>
  <cdr:relSizeAnchor xmlns:cdr="http://schemas.openxmlformats.org/drawingml/2006/chartDrawing">
    <cdr:from>
      <cdr:x>0.54191</cdr:x>
      <cdr:y>0.15526</cdr:y>
    </cdr:from>
    <cdr:to>
      <cdr:x>0.64342</cdr:x>
      <cdr:y>0.15526</cdr:y>
    </cdr:to>
    <cdr:cxnSp macro="">
      <cdr:nvCxnSpPr>
        <cdr:cNvPr id="23"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25"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58"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15"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en-US" sz="800" b="1"/>
            <a:t>CAP Target TIC: 95%</a:t>
          </a:r>
        </a:p>
        <a:p xmlns:a="http://schemas.openxmlformats.org/drawingml/2006/main">
          <a:endParaRPr lang="en-US" sz="800" b="1"/>
        </a:p>
      </cdr:txBody>
    </cdr:sp>
  </cdr:relSizeAnchor>
  <cdr:relSizeAnchor xmlns:cdr="http://schemas.openxmlformats.org/drawingml/2006/chartDrawing">
    <cdr:from>
      <cdr:x>0.25136</cdr:x>
      <cdr:y>0.07333</cdr:y>
    </cdr:from>
    <cdr:to>
      <cdr:x>0.43746</cdr:x>
      <cdr:y>0.16434</cdr:y>
    </cdr:to>
    <cdr:sp macro="" textlink="">
      <cdr:nvSpPr>
        <cdr:cNvPr id="21" name="TextBox 20"/>
        <cdr:cNvSpPr txBox="1"/>
      </cdr:nvSpPr>
      <cdr:spPr>
        <a:xfrm xmlns:a="http://schemas.openxmlformats.org/drawingml/2006/main" flipH="1">
          <a:off x="2026690" y="302771"/>
          <a:ext cx="1500504" cy="37576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PIV: 75%</a:t>
          </a:r>
        </a:p>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81"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82"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95%</a:t>
          </a:r>
        </a:p>
        <a:p xmlns:a="http://schemas.openxmlformats.org/drawingml/2006/main">
          <a:endParaRPr lang="en-US" sz="800" b="1"/>
        </a:p>
      </cdr:txBody>
    </cdr:sp>
  </cdr:relSizeAnchor>
  <cdr:relSizeAnchor xmlns:cdr="http://schemas.openxmlformats.org/drawingml/2006/chartDrawing">
    <cdr:from>
      <cdr:x>0.5317</cdr:x>
      <cdr:y>0.07333</cdr:y>
    </cdr:from>
    <cdr:to>
      <cdr:x>0.74938</cdr:x>
      <cdr:y>0.18221</cdr:y>
    </cdr:to>
    <cdr:sp macro="" textlink="">
      <cdr:nvSpPr>
        <cdr:cNvPr id="4" name="TextBox 17"/>
        <cdr:cNvSpPr txBox="1"/>
      </cdr:nvSpPr>
      <cdr:spPr>
        <a:xfrm xmlns:a="http://schemas.openxmlformats.org/drawingml/2006/main">
          <a:off x="432257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800" b="1"/>
            <a:t>CAP Target:  100%</a:t>
          </a:r>
        </a:p>
      </cdr:txBody>
    </cdr:sp>
  </cdr:relSizeAnchor>
  <cdr:relSizeAnchor xmlns:cdr="http://schemas.openxmlformats.org/drawingml/2006/chartDrawing">
    <cdr:from>
      <cdr:x>0.54191</cdr:x>
      <cdr:y>0.15526</cdr:y>
    </cdr:from>
    <cdr:to>
      <cdr:x>0.64342</cdr:x>
      <cdr:y>0.15526</cdr:y>
    </cdr:to>
    <cdr:cxnSp macro="">
      <cdr:nvCxnSpPr>
        <cdr:cNvPr id="7"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9"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13"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14"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27"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28"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0.54191</cdr:x>
      <cdr:y>0.15526</cdr:y>
    </cdr:from>
    <cdr:to>
      <cdr:x>0.64342</cdr:x>
      <cdr:y>0.15526</cdr:y>
    </cdr:to>
    <cdr:cxnSp macro="">
      <cdr:nvCxnSpPr>
        <cdr:cNvPr id="32"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34"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38"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0.38783</cdr:x>
      <cdr:y>0.07112</cdr:y>
    </cdr:from>
    <cdr:to>
      <cdr:x>0.57746</cdr:x>
      <cdr:y>0.16464</cdr:y>
    </cdr:to>
    <cdr:sp macro="" textlink="">
      <cdr:nvSpPr>
        <cdr:cNvPr id="39" name="TextBox 14"/>
        <cdr:cNvSpPr txBox="1"/>
      </cdr:nvSpPr>
      <cdr:spPr>
        <a:xfrm xmlns:a="http://schemas.openxmlformats.org/drawingml/2006/main">
          <a:off x="3110652" y="293646"/>
          <a:ext cx="1520958" cy="38613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0.68962</cdr:x>
      <cdr:y>0.18973</cdr:y>
    </cdr:from>
    <cdr:to>
      <cdr:x>0.79113</cdr:x>
      <cdr:y>0.18973</cdr:y>
    </cdr:to>
    <cdr:cxnSp macro="">
      <cdr:nvCxnSpPr>
        <cdr:cNvPr id="42"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43"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0.52779</cdr:x>
      <cdr:y>0.07333</cdr:y>
    </cdr:from>
    <cdr:to>
      <cdr:x>0.74938</cdr:x>
      <cdr:y>0.1671</cdr:y>
    </cdr:to>
    <cdr:sp macro="" textlink="">
      <cdr:nvSpPr>
        <cdr:cNvPr id="44" name="TextBox 17"/>
        <cdr:cNvSpPr txBox="1"/>
      </cdr:nvSpPr>
      <cdr:spPr>
        <a:xfrm xmlns:a="http://schemas.openxmlformats.org/drawingml/2006/main">
          <a:off x="4237038" y="302771"/>
          <a:ext cx="1778882" cy="38715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0.54191</cdr:x>
      <cdr:y>0.15526</cdr:y>
    </cdr:from>
    <cdr:to>
      <cdr:x>0.64342</cdr:x>
      <cdr:y>0.15526</cdr:y>
    </cdr:to>
    <cdr:cxnSp macro="">
      <cdr:nvCxnSpPr>
        <cdr:cNvPr id="47" name="Straight Connector 22"/>
        <cdr:cNvCxnSpPr/>
      </cdr:nvCxnSpPr>
      <cdr:spPr>
        <a:xfrm xmlns:a="http://schemas.openxmlformats.org/drawingml/2006/main">
          <a:off x="4405613" y="581879"/>
          <a:ext cx="82526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0.10062</cdr:x>
      <cdr:y>0.19427</cdr:y>
    </cdr:from>
    <cdr:to>
      <cdr:x>0.21145</cdr:x>
      <cdr:y>0.19427</cdr:y>
    </cdr:to>
    <cdr:cxnSp macro="">
      <cdr:nvCxnSpPr>
        <cdr:cNvPr id="49" name="Straight Connector 24"/>
        <cdr:cNvCxnSpPr/>
      </cdr:nvCxnSpPr>
      <cdr:spPr>
        <a:xfrm xmlns:a="http://schemas.openxmlformats.org/drawingml/2006/main">
          <a:off x="818019" y="728091"/>
          <a:ext cx="901036"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0.25201</cdr:x>
      <cdr:y>0.34365</cdr:y>
    </cdr:from>
    <cdr:to>
      <cdr:x>0.36491</cdr:x>
      <cdr:y>0.34365</cdr:y>
    </cdr:to>
    <cdr:cxnSp macro="">
      <cdr:nvCxnSpPr>
        <cdr:cNvPr id="51" name="Straight Connector 25"/>
        <cdr:cNvCxnSpPr/>
      </cdr:nvCxnSpPr>
      <cdr:spPr>
        <a:xfrm xmlns:a="http://schemas.openxmlformats.org/drawingml/2006/main">
          <a:off x="2023135" y="1418886"/>
          <a:ext cx="906345"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0.39382</cdr:x>
      <cdr:y>0.19427</cdr:y>
    </cdr:from>
    <cdr:to>
      <cdr:x>0.50486</cdr:x>
      <cdr:y>0.19427</cdr:y>
    </cdr:to>
    <cdr:cxnSp macro="">
      <cdr:nvCxnSpPr>
        <cdr:cNvPr id="53" name="Straight Connector 57"/>
        <cdr:cNvCxnSpPr/>
      </cdr:nvCxnSpPr>
      <cdr:spPr>
        <a:xfrm xmlns:a="http://schemas.openxmlformats.org/drawingml/2006/main">
          <a:off x="3201697" y="728091"/>
          <a:ext cx="902749"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0.68962</cdr:x>
      <cdr:y>0.18973</cdr:y>
    </cdr:from>
    <cdr:to>
      <cdr:x>0.79113</cdr:x>
      <cdr:y>0.18973</cdr:y>
    </cdr:to>
    <cdr:cxnSp macro="">
      <cdr:nvCxnSpPr>
        <cdr:cNvPr id="59" name="Straight Connector 80"/>
        <cdr:cNvCxnSpPr/>
      </cdr:nvCxnSpPr>
      <cdr:spPr>
        <a:xfrm xmlns:a="http://schemas.openxmlformats.org/drawingml/2006/main">
          <a:off x="5536174" y="783380"/>
          <a:ext cx="814908"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0.67636</cdr:x>
      <cdr:y>0.07333</cdr:y>
    </cdr:from>
    <cdr:to>
      <cdr:x>0.89405</cdr:x>
      <cdr:y>0.18221</cdr:y>
    </cdr:to>
    <cdr:sp macro="" textlink="">
      <cdr:nvSpPr>
        <cdr:cNvPr id="60" name="TextBox 81"/>
        <cdr:cNvSpPr txBox="1"/>
      </cdr:nvSpPr>
      <cdr:spPr>
        <a:xfrm xmlns:a="http://schemas.openxmlformats.org/drawingml/2006/main">
          <a:off x="5498701" y="274849"/>
          <a:ext cx="1769701" cy="40806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800" b="1"/>
        </a:p>
      </cdr:txBody>
    </cdr:sp>
  </cdr:relSizeAnchor>
  <cdr:relSizeAnchor xmlns:cdr="http://schemas.openxmlformats.org/drawingml/2006/chartDrawing">
    <cdr:from>
      <cdr:x>0.82367</cdr:x>
      <cdr:y>0.36952</cdr:y>
    </cdr:from>
    <cdr:to>
      <cdr:x>0.93657</cdr:x>
      <cdr:y>0.36952</cdr:y>
    </cdr:to>
    <cdr:cxnSp macro="">
      <cdr:nvCxnSpPr>
        <cdr:cNvPr id="64" name="Straight Connector 63"/>
        <cdr:cNvCxnSpPr/>
      </cdr:nvCxnSpPr>
      <cdr:spPr>
        <a:xfrm xmlns:a="http://schemas.openxmlformats.org/drawingml/2006/main">
          <a:off x="6612316" y="1525716"/>
          <a:ext cx="906345" cy="0"/>
        </a:xfrm>
        <a:prstGeom xmlns:a="http://schemas.openxmlformats.org/drawingml/2006/main" prst="line">
          <a:avLst/>
        </a:prstGeom>
        <a:ln xmlns:a="http://schemas.openxmlformats.org/drawingml/2006/main" w="15875">
          <a:solidFill>
            <a:srgbClr val="00B050"/>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0.81534</cdr:x>
      <cdr:y>0.3218</cdr:y>
    </cdr:from>
    <cdr:to>
      <cdr:x>0.95214</cdr:x>
      <cdr:y>0.37065</cdr:y>
    </cdr:to>
    <cdr:sp macro="" textlink="">
      <cdr:nvSpPr>
        <cdr:cNvPr id="62" name="TextBox 61"/>
        <cdr:cNvSpPr txBox="1"/>
      </cdr:nvSpPr>
      <cdr:spPr>
        <a:xfrm xmlns:a="http://schemas.openxmlformats.org/drawingml/2006/main">
          <a:off x="6545450" y="1328663"/>
          <a:ext cx="1098176" cy="20170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1"/>
            <a:t>      CAP Target</a:t>
          </a:r>
        </a:p>
      </cdr:txBody>
    </cdr:sp>
  </cdr:relSizeAnchor>
</c:userShapes>
</file>

<file path=xl/drawings/drawing5.xml><?xml version="1.0" encoding="utf-8"?>
<xdr:wsDr xmlns:xdr="http://schemas.openxmlformats.org/drawingml/2006/spreadsheetDrawing" xmlns:a="http://schemas.openxmlformats.org/drawingml/2006/main">
  <xdr:twoCellAnchor>
    <xdr:from>
      <xdr:col>4</xdr:col>
      <xdr:colOff>9526</xdr:colOff>
      <xdr:row>2</xdr:row>
      <xdr:rowOff>80962</xdr:rowOff>
    </xdr:from>
    <xdr:to>
      <xdr:col>12</xdr:col>
      <xdr:colOff>581026</xdr:colOff>
      <xdr:row>15</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3" displayName="Table3" ref="A4:J29" totalsRowCount="1" headerRowDxfId="22" dataDxfId="20" headerRowBorderDxfId="21">
  <tableColumns count="10">
    <tableColumn id="1" name="Agency" dataDxfId="19" totalsRowDxfId="18" dataCellStyle="Normal 8"/>
    <tableColumn id="2" name="ISCM _x000a_Average" dataDxfId="17" totalsRowDxfId="16">
      <calculatedColumnFormula>AVERAGE(Table3[[#This Row],[Automated Asset Management]:[Automated Vulnerability Management]])</calculatedColumnFormula>
    </tableColumn>
    <tableColumn id="3" name="Automated Asset Management" dataDxfId="15" totalsRowDxfId="14">
      <calculatedColumnFormula>#REF!</calculatedColumnFormula>
    </tableColumn>
    <tableColumn id="5" name="Automated Configuration Management" dataDxfId="13" totalsRowDxfId="12">
      <calculatedColumnFormula>100 *#REF! /#REF!</calculatedColumnFormula>
    </tableColumn>
    <tableColumn id="6" name="Automated Vulnerability Management" dataDxfId="11" totalsRowDxfId="10">
      <calculatedColumnFormula>#REF!</calculatedColumnFormula>
    </tableColumn>
    <tableColumn id="7" name="PIV Local Access" dataDxfId="9" totalsRowDxfId="8">
      <calculatedColumnFormula>((#REF!*#REF!)+(#REF!*#REF!)) / (#REF!+#REF!)</calculatedColumnFormula>
    </tableColumn>
    <tableColumn id="4" name="Planned Agency _x000a_PIV Target" dataDxfId="7" totalsRowDxfId="6"/>
    <tableColumn id="8" name="TIC 2.0 Capabilities" dataDxfId="5" totalsRowDxfId="4">
      <calculatedColumnFormula>#REF!</calculatedColumnFormula>
    </tableColumn>
    <tableColumn id="9" name="TIC Traffic Consolidation" dataDxfId="3" totalsRowDxfId="2">
      <calculatedColumnFormula>#REF!</calculatedColumnFormula>
    </tableColumn>
    <tableColumn id="10" name="CAP Average" dataDxfId="1" totalsRowDxfId="0">
      <calculatedColumnFormula>AVERAGE(Table3[[#This Row],[TIC Traffic Consolidation]],Table3[[#This Row],[TIC 2.0 Capabilities]],Table3[[#This Row],[PIV Local Access]],Table3[[#This Row],[Automated Vulnerability Management]],Table3[[#This Row],[Automated Configuration Management]],Table3[[#This Row],[Automated Asset Management]])</calculatedColumnFormula>
    </tableColumn>
  </tableColumns>
  <tableStyleInfo name="TableStyleLight1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24"/>
  <sheetViews>
    <sheetView view="pageBreakPreview" zoomScale="85" zoomScaleNormal="85" zoomScaleSheetLayoutView="85" workbookViewId="0">
      <selection activeCell="G20" sqref="G20"/>
    </sheetView>
  </sheetViews>
  <sheetFormatPr defaultRowHeight="15" x14ac:dyDescent="0.25"/>
  <cols>
    <col min="1" max="1" width="9.140625" style="1"/>
    <col min="2" max="2" width="23.140625" style="1" customWidth="1"/>
    <col min="3" max="3" width="11" style="1" customWidth="1"/>
    <col min="4" max="16384" width="9.140625" style="1"/>
  </cols>
  <sheetData>
    <row r="3" spans="2:6" x14ac:dyDescent="0.25">
      <c r="C3" s="10" t="s">
        <v>28</v>
      </c>
    </row>
    <row r="4" spans="2:6" ht="30" x14ac:dyDescent="0.25">
      <c r="C4" s="5">
        <v>0.85460000000000003</v>
      </c>
      <c r="D4" s="3" t="s">
        <v>33</v>
      </c>
      <c r="E4" s="11" t="s">
        <v>35</v>
      </c>
      <c r="F4" s="11" t="s">
        <v>36</v>
      </c>
    </row>
    <row r="5" spans="2:6" x14ac:dyDescent="0.25">
      <c r="B5" s="3"/>
      <c r="D5" s="2">
        <v>0.78420000000000001</v>
      </c>
    </row>
    <row r="6" spans="2:6" x14ac:dyDescent="0.25">
      <c r="B6" s="43" t="s">
        <v>92</v>
      </c>
      <c r="D6" s="6"/>
      <c r="E6" s="5">
        <v>0.88270000000000004</v>
      </c>
      <c r="F6" s="2"/>
    </row>
    <row r="7" spans="2:6" x14ac:dyDescent="0.25">
      <c r="D7" s="6"/>
      <c r="F7" s="5">
        <v>0.92320000000000002</v>
      </c>
    </row>
    <row r="8" spans="2:6" x14ac:dyDescent="0.25">
      <c r="C8" s="5">
        <v>0.62809999999999999</v>
      </c>
      <c r="D8" s="6"/>
      <c r="F8" s="5"/>
    </row>
    <row r="9" spans="2:6" x14ac:dyDescent="0.25">
      <c r="B9" s="3"/>
      <c r="D9" s="2">
        <v>0.53720000000000001</v>
      </c>
    </row>
    <row r="10" spans="2:6" ht="30" x14ac:dyDescent="0.25">
      <c r="B10" s="3" t="s">
        <v>30</v>
      </c>
      <c r="D10" s="6"/>
      <c r="E10" s="5">
        <v>0.6462</v>
      </c>
    </row>
    <row r="11" spans="2:6" x14ac:dyDescent="0.25">
      <c r="D11" s="6"/>
      <c r="F11" s="5">
        <v>0.72030000000000005</v>
      </c>
    </row>
    <row r="12" spans="2:6" x14ac:dyDescent="0.25">
      <c r="C12" s="5">
        <v>0.9</v>
      </c>
      <c r="D12" s="6"/>
      <c r="F12" s="5"/>
    </row>
    <row r="13" spans="2:6" x14ac:dyDescent="0.25">
      <c r="D13" s="2">
        <v>0.84</v>
      </c>
    </row>
    <row r="14" spans="2:6" x14ac:dyDescent="0.25">
      <c r="B14" s="1" t="s">
        <v>31</v>
      </c>
      <c r="D14" s="2"/>
      <c r="E14" s="5">
        <v>0.91910000000000003</v>
      </c>
    </row>
    <row r="15" spans="2:6" x14ac:dyDescent="0.25">
      <c r="D15" s="2"/>
      <c r="F15" s="5">
        <v>0.95479999999999998</v>
      </c>
    </row>
    <row r="16" spans="2:6" x14ac:dyDescent="0.25">
      <c r="C16" s="5">
        <v>0.91259999999999997</v>
      </c>
      <c r="D16" s="2"/>
      <c r="F16" s="5"/>
    </row>
    <row r="17" spans="2:6" x14ac:dyDescent="0.25">
      <c r="D17" s="2">
        <v>0.82210000000000005</v>
      </c>
    </row>
    <row r="18" spans="2:6" x14ac:dyDescent="0.25">
      <c r="B18" s="1" t="s">
        <v>32</v>
      </c>
      <c r="D18" s="2"/>
      <c r="E18" s="5">
        <v>0.9143</v>
      </c>
    </row>
    <row r="19" spans="2:6" x14ac:dyDescent="0.25">
      <c r="C19" s="2"/>
      <c r="D19" s="2"/>
      <c r="F19" s="5">
        <v>0.91649999999999998</v>
      </c>
    </row>
    <row r="20" spans="2:6" x14ac:dyDescent="0.25">
      <c r="C20" s="2">
        <f>AVERAGE(C4,C4,C4,C8,C12,C16)</f>
        <v>0.8340833333333334</v>
      </c>
      <c r="D20" s="2"/>
      <c r="F20" s="5"/>
    </row>
    <row r="21" spans="2:6" x14ac:dyDescent="0.25">
      <c r="D21" s="2">
        <f>AVERAGE(D5,D5,D5,D9,D13,D17)</f>
        <v>0.75864999999999994</v>
      </c>
      <c r="E21" s="2"/>
    </row>
    <row r="22" spans="2:6" ht="30" x14ac:dyDescent="0.25">
      <c r="B22" s="7" t="s">
        <v>34</v>
      </c>
      <c r="C22" s="7"/>
      <c r="E22" s="2">
        <f>AVERAGE(E6,E6,E6,E10,E14,E18)</f>
        <v>0.85461666666666669</v>
      </c>
      <c r="F22" s="2"/>
    </row>
    <row r="23" spans="2:6" x14ac:dyDescent="0.25">
      <c r="F23" s="2">
        <f>AVERAGE(F7,F7,F7,F11,F15,F19)</f>
        <v>0.8935333333333334</v>
      </c>
    </row>
    <row r="24" spans="2:6" x14ac:dyDescent="0.25">
      <c r="B24" s="4"/>
      <c r="C24" s="4"/>
    </row>
  </sheetData>
  <pageMargins left="0.7" right="0.7" top="0.75" bottom="0.75" header="0.3" footer="0.3"/>
  <pageSetup scale="95" orientation="landscape" r:id="rId1"/>
  <colBreaks count="2" manualBreakCount="2">
    <brk id="7" max="1048575" man="1"/>
    <brk id="2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F28"/>
  <sheetViews>
    <sheetView view="pageBreakPreview" zoomScale="85" zoomScaleNormal="85" zoomScaleSheetLayoutView="85" workbookViewId="0">
      <selection activeCell="E31" sqref="E31"/>
    </sheetView>
  </sheetViews>
  <sheetFormatPr defaultRowHeight="15" x14ac:dyDescent="0.25"/>
  <cols>
    <col min="1" max="1" width="9.140625" style="1"/>
    <col min="2" max="2" width="23.140625" style="1" customWidth="1"/>
    <col min="3" max="3" width="9.85546875" style="1" customWidth="1"/>
    <col min="4" max="16384" width="9.140625" style="1"/>
  </cols>
  <sheetData>
    <row r="3" spans="2:6" x14ac:dyDescent="0.25">
      <c r="C3" s="8"/>
    </row>
    <row r="4" spans="2:6" ht="30" x14ac:dyDescent="0.25">
      <c r="C4" s="3" t="s">
        <v>33</v>
      </c>
      <c r="D4" s="9" t="s">
        <v>28</v>
      </c>
      <c r="E4" s="10" t="s">
        <v>35</v>
      </c>
      <c r="F4" s="10" t="s">
        <v>36</v>
      </c>
    </row>
    <row r="5" spans="2:6" x14ac:dyDescent="0.25">
      <c r="C5" s="2">
        <v>0.78420000000000001</v>
      </c>
      <c r="D5" s="2"/>
    </row>
    <row r="6" spans="2:6" x14ac:dyDescent="0.25">
      <c r="B6" s="43" t="s">
        <v>92</v>
      </c>
      <c r="C6" s="6"/>
      <c r="D6" s="5">
        <v>0.85460000000000003</v>
      </c>
      <c r="F6" s="2"/>
    </row>
    <row r="7" spans="2:6" x14ac:dyDescent="0.25">
      <c r="C7" s="6"/>
      <c r="E7" s="5">
        <v>0.88270000000000004</v>
      </c>
    </row>
    <row r="8" spans="2:6" x14ac:dyDescent="0.25">
      <c r="C8" s="6"/>
      <c r="E8" s="5"/>
      <c r="F8" s="2">
        <v>0.92320000000000002</v>
      </c>
    </row>
    <row r="9" spans="2:6" x14ac:dyDescent="0.25">
      <c r="B9" s="3"/>
      <c r="C9" s="6"/>
      <c r="E9" s="5"/>
      <c r="F9" s="2"/>
    </row>
    <row r="10" spans="2:6" x14ac:dyDescent="0.25">
      <c r="C10" s="2">
        <v>0.53720000000000001</v>
      </c>
      <c r="F10" s="2"/>
    </row>
    <row r="11" spans="2:6" x14ac:dyDescent="0.25">
      <c r="C11" s="6"/>
      <c r="D11" s="5">
        <v>0.62809999999999999</v>
      </c>
      <c r="F11" s="2"/>
    </row>
    <row r="12" spans="2:6" x14ac:dyDescent="0.25">
      <c r="C12" s="6"/>
      <c r="E12" s="5">
        <v>0.6462</v>
      </c>
      <c r="F12" s="2"/>
    </row>
    <row r="13" spans="2:6" ht="30" x14ac:dyDescent="0.25">
      <c r="B13" s="3" t="s">
        <v>30</v>
      </c>
      <c r="C13" s="6"/>
      <c r="E13" s="5"/>
      <c r="F13" s="2">
        <v>0.72030000000000005</v>
      </c>
    </row>
    <row r="14" spans="2:6" x14ac:dyDescent="0.25">
      <c r="C14" s="6"/>
      <c r="E14" s="5"/>
      <c r="F14" s="2"/>
    </row>
    <row r="15" spans="2:6" x14ac:dyDescent="0.25">
      <c r="C15" s="2">
        <v>0.84</v>
      </c>
      <c r="F15" s="2"/>
    </row>
    <row r="16" spans="2:6" x14ac:dyDescent="0.25">
      <c r="C16" s="2"/>
      <c r="D16" s="5">
        <v>0.9</v>
      </c>
      <c r="F16" s="2"/>
    </row>
    <row r="17" spans="2:6" x14ac:dyDescent="0.25">
      <c r="C17" s="2"/>
      <c r="E17" s="5">
        <v>0.91910000000000003</v>
      </c>
      <c r="F17" s="2"/>
    </row>
    <row r="18" spans="2:6" x14ac:dyDescent="0.25">
      <c r="B18" s="1" t="s">
        <v>31</v>
      </c>
      <c r="C18" s="2"/>
      <c r="E18" s="5"/>
      <c r="F18" s="2">
        <v>0.95479999999999998</v>
      </c>
    </row>
    <row r="19" spans="2:6" x14ac:dyDescent="0.25">
      <c r="C19" s="2"/>
      <c r="E19" s="5"/>
      <c r="F19" s="2"/>
    </row>
    <row r="20" spans="2:6" x14ac:dyDescent="0.25">
      <c r="C20" s="2">
        <v>0.82210000000000005</v>
      </c>
      <c r="F20" s="2"/>
    </row>
    <row r="21" spans="2:6" x14ac:dyDescent="0.25">
      <c r="C21" s="2"/>
      <c r="D21" s="5">
        <v>0.91259999999999997</v>
      </c>
      <c r="F21" s="2"/>
    </row>
    <row r="22" spans="2:6" x14ac:dyDescent="0.25">
      <c r="C22" s="2"/>
      <c r="E22" s="5">
        <v>0.9143</v>
      </c>
      <c r="F22" s="2"/>
    </row>
    <row r="23" spans="2:6" x14ac:dyDescent="0.25">
      <c r="B23" s="1" t="s">
        <v>32</v>
      </c>
      <c r="C23" s="2"/>
      <c r="E23" s="5"/>
      <c r="F23" s="2">
        <v>0.91649999999999998</v>
      </c>
    </row>
    <row r="24" spans="2:6" x14ac:dyDescent="0.25">
      <c r="C24" s="2"/>
      <c r="E24" s="5"/>
      <c r="F24" s="2"/>
    </row>
    <row r="25" spans="2:6" x14ac:dyDescent="0.25">
      <c r="C25" s="2">
        <f>AVERAGE(C5,C5,C5,C10,C15,C20)</f>
        <v>0.75864999999999994</v>
      </c>
      <c r="D25" s="2"/>
      <c r="F25" s="2"/>
    </row>
    <row r="26" spans="2:6" x14ac:dyDescent="0.25">
      <c r="D26" s="2">
        <f>AVERAGE(D6,D6,D6,D11,D16,D21)</f>
        <v>0.8340833333333334</v>
      </c>
      <c r="E26" s="2"/>
    </row>
    <row r="27" spans="2:6" x14ac:dyDescent="0.25">
      <c r="E27" s="2">
        <f>AVERAGE(E7,E7,E7,E12,E17,E22)</f>
        <v>0.85461666666666669</v>
      </c>
      <c r="F27" s="2"/>
    </row>
    <row r="28" spans="2:6" ht="30" x14ac:dyDescent="0.25">
      <c r="B28" s="7" t="s">
        <v>34</v>
      </c>
      <c r="F28" s="2">
        <f>AVERAGE(F8,F8,F8,F13,F18,F23)</f>
        <v>0.8935333333333334</v>
      </c>
    </row>
  </sheetData>
  <pageMargins left="0.7" right="0.7" top="0.75" bottom="0.75" header="0.3" footer="0.3"/>
  <pageSetup scale="95" orientation="landscape" r:id="rId1"/>
  <colBreaks count="2" manualBreakCount="2">
    <brk id="7" max="1048575" man="1"/>
    <brk id="2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tabSelected="1" view="pageBreakPreview" topLeftCell="A4" zoomScaleNormal="100" zoomScaleSheetLayoutView="100" workbookViewId="0">
      <selection activeCell="M28" sqref="M28"/>
    </sheetView>
  </sheetViews>
  <sheetFormatPr defaultRowHeight="15" x14ac:dyDescent="0.25"/>
  <cols>
    <col min="1" max="1" width="13" style="12" customWidth="1"/>
    <col min="2" max="5" width="15.7109375" style="12" customWidth="1"/>
    <col min="6" max="6" width="10.28515625" style="12" customWidth="1"/>
    <col min="7" max="7" width="12.42578125" style="12" customWidth="1"/>
    <col min="8" max="9" width="15.7109375" style="12" customWidth="1"/>
    <col min="10" max="10" width="10.42578125" style="12" customWidth="1"/>
    <col min="11" max="16384" width="9.140625" style="12"/>
  </cols>
  <sheetData>
    <row r="1" spans="1:10" hidden="1" x14ac:dyDescent="0.25"/>
    <row r="2" spans="1:10" hidden="1" x14ac:dyDescent="0.25"/>
    <row r="3" spans="1:10" ht="15.75" hidden="1" thickBot="1" x14ac:dyDescent="0.3"/>
    <row r="4" spans="1:10" s="13" customFormat="1" ht="45.75" thickBot="1" x14ac:dyDescent="0.3">
      <c r="A4" s="17" t="s">
        <v>19</v>
      </c>
      <c r="B4" s="18" t="s">
        <v>91</v>
      </c>
      <c r="C4" s="18" t="s">
        <v>20</v>
      </c>
      <c r="D4" s="18" t="s">
        <v>21</v>
      </c>
      <c r="E4" s="18" t="s">
        <v>22</v>
      </c>
      <c r="F4" s="18" t="s">
        <v>39</v>
      </c>
      <c r="G4" s="18" t="s">
        <v>90</v>
      </c>
      <c r="H4" s="18" t="s">
        <v>23</v>
      </c>
      <c r="I4" s="18" t="s">
        <v>40</v>
      </c>
      <c r="J4" s="19" t="s">
        <v>41</v>
      </c>
    </row>
    <row r="5" spans="1:10" x14ac:dyDescent="0.25">
      <c r="A5" s="14" t="s">
        <v>27</v>
      </c>
      <c r="B5" s="41">
        <f>AVERAGE(Table3[[#This Row],[Automated Asset Management]:[Automated Vulnerability Management]])</f>
        <v>94.666666666666671</v>
      </c>
      <c r="C5" s="16">
        <v>99</v>
      </c>
      <c r="D5" s="16">
        <v>86</v>
      </c>
      <c r="E5" s="16">
        <v>99</v>
      </c>
      <c r="F5" s="16">
        <v>80</v>
      </c>
      <c r="G5" s="16">
        <v>75</v>
      </c>
      <c r="H5" s="16">
        <v>92</v>
      </c>
      <c r="I5" s="16">
        <v>97</v>
      </c>
      <c r="J5" s="42">
        <f>AVERAGE(Table3[[#This Row],[Automated Asset Management]],Table3[[#This Row],[Automated Configuration Management]],Table3[[#This Row],[Automated Vulnerability Management]],Table3[[#This Row],[PIV Local Access]],Table3[[#This Row],[TIC 2.0 Capabilities]],Table3[[#This Row],[TIC Traffic Consolidation]])</f>
        <v>92.166666666666671</v>
      </c>
    </row>
    <row r="6" spans="1:10" x14ac:dyDescent="0.25">
      <c r="A6" s="14" t="s">
        <v>0</v>
      </c>
      <c r="B6" s="41">
        <f>AVERAGE(Table3[[#This Row],[Automated Asset Management]:[Automated Vulnerability Management]])</f>
        <v>88.333333333333329</v>
      </c>
      <c r="C6" s="16">
        <v>86</v>
      </c>
      <c r="D6" s="16">
        <v>89</v>
      </c>
      <c r="E6" s="16">
        <v>90</v>
      </c>
      <c r="F6" s="16">
        <v>88</v>
      </c>
      <c r="G6" s="16">
        <v>39</v>
      </c>
      <c r="H6" s="16">
        <v>75</v>
      </c>
      <c r="I6" s="16">
        <v>86</v>
      </c>
      <c r="J6" s="42">
        <f>AVERAGE(Table3[[#This Row],[Automated Asset Management]],Table3[[#This Row],[Automated Configuration Management]],Table3[[#This Row],[Automated Vulnerability Management]],Table3[[#This Row],[PIV Local Access]],Table3[[#This Row],[TIC 2.0 Capabilities]],Table3[[#This Row],[TIC Traffic Consolidation]])</f>
        <v>85.666666666666671</v>
      </c>
    </row>
    <row r="7" spans="1:10" x14ac:dyDescent="0.25">
      <c r="A7" s="14" t="s">
        <v>1</v>
      </c>
      <c r="B7" s="41">
        <f>AVERAGE(Table3[[#This Row],[Automated Asset Management]:[Automated Vulnerability Management]])</f>
        <v>89.666666666666671</v>
      </c>
      <c r="C7" s="16">
        <v>97</v>
      </c>
      <c r="D7" s="16">
        <v>77</v>
      </c>
      <c r="E7" s="16">
        <v>95</v>
      </c>
      <c r="F7" s="16">
        <v>87</v>
      </c>
      <c r="G7" s="16">
        <v>94</v>
      </c>
      <c r="H7" s="16" t="s">
        <v>29</v>
      </c>
      <c r="I7" s="16" t="s">
        <v>29</v>
      </c>
      <c r="J7" s="42">
        <f>AVERAGE(Table3[[#This Row],[Automated Asset Management]],Table3[[#This Row],[Automated Configuration Management]],Table3[[#This Row],[Automated Vulnerability Management]],Table3[[#This Row],[PIV Local Access]],Table3[[#This Row],[TIC 2.0 Capabilities]],Table3[[#This Row],[TIC Traffic Consolidation]])</f>
        <v>89</v>
      </c>
    </row>
    <row r="8" spans="1:10" x14ac:dyDescent="0.25">
      <c r="A8" s="14" t="s">
        <v>2</v>
      </c>
      <c r="B8" s="41">
        <f>AVERAGE(Table3[[#This Row],[Automated Asset Management]:[Automated Vulnerability Management]])</f>
        <v>91.666666666666671</v>
      </c>
      <c r="C8" s="16">
        <v>94</v>
      </c>
      <c r="D8" s="16">
        <v>92</v>
      </c>
      <c r="E8" s="16">
        <v>89</v>
      </c>
      <c r="F8" s="16">
        <v>29</v>
      </c>
      <c r="G8" s="16">
        <v>75</v>
      </c>
      <c r="H8" s="16">
        <v>96</v>
      </c>
      <c r="I8" s="16">
        <v>72</v>
      </c>
      <c r="J8" s="42">
        <f>AVERAGE(Table3[[#This Row],[Automated Asset Management]],Table3[[#This Row],[Automated Configuration Management]],Table3[[#This Row],[Automated Vulnerability Management]],Table3[[#This Row],[PIV Local Access]],Table3[[#This Row],[TIC 2.0 Capabilities]],Table3[[#This Row],[TIC Traffic Consolidation]])</f>
        <v>78.666666666666671</v>
      </c>
    </row>
    <row r="9" spans="1:10" x14ac:dyDescent="0.25">
      <c r="A9" s="14" t="s">
        <v>3</v>
      </c>
      <c r="B9" s="41">
        <f>AVERAGE(Table3[[#This Row],[Automated Asset Management]:[Automated Vulnerability Management]])</f>
        <v>94.333333333333329</v>
      </c>
      <c r="C9" s="16">
        <v>98</v>
      </c>
      <c r="D9" s="16">
        <v>86</v>
      </c>
      <c r="E9" s="16">
        <v>99</v>
      </c>
      <c r="F9" s="16">
        <v>36</v>
      </c>
      <c r="G9" s="15">
        <v>55</v>
      </c>
      <c r="H9" s="16">
        <v>91</v>
      </c>
      <c r="I9" s="16">
        <v>100</v>
      </c>
      <c r="J9" s="42">
        <f>AVERAGE(Table3[[#This Row],[Automated Asset Management]],Table3[[#This Row],[Automated Configuration Management]],Table3[[#This Row],[Automated Vulnerability Management]],Table3[[#This Row],[PIV Local Access]],Table3[[#This Row],[TIC 2.0 Capabilities]],Table3[[#This Row],[TIC Traffic Consolidation]])</f>
        <v>85</v>
      </c>
    </row>
    <row r="10" spans="1:10" x14ac:dyDescent="0.25">
      <c r="A10" s="14" t="s">
        <v>4</v>
      </c>
      <c r="B10" s="41">
        <f>AVERAGE(Table3[[#This Row],[Automated Asset Management]:[Automated Vulnerability Management]])</f>
        <v>99</v>
      </c>
      <c r="C10" s="16">
        <v>99</v>
      </c>
      <c r="D10" s="16">
        <v>99</v>
      </c>
      <c r="E10" s="16">
        <v>99</v>
      </c>
      <c r="F10" s="16">
        <v>44</v>
      </c>
      <c r="G10" s="16">
        <v>50</v>
      </c>
      <c r="H10" s="16">
        <v>88</v>
      </c>
      <c r="I10" s="16">
        <v>100</v>
      </c>
      <c r="J10" s="42">
        <f>AVERAGE(Table3[[#This Row],[Automated Asset Management]],Table3[[#This Row],[Automated Configuration Management]],Table3[[#This Row],[Automated Vulnerability Management]],Table3[[#This Row],[PIV Local Access]],Table3[[#This Row],[TIC 2.0 Capabilities]],Table3[[#This Row],[TIC Traffic Consolidation]])</f>
        <v>88.166666666666671</v>
      </c>
    </row>
    <row r="11" spans="1:10" x14ac:dyDescent="0.25">
      <c r="A11" s="14" t="s">
        <v>5</v>
      </c>
      <c r="B11" s="41">
        <f>AVERAGE(Table3[[#This Row],[Automated Asset Management]:[Automated Vulnerability Management]])</f>
        <v>98.666666666666671</v>
      </c>
      <c r="C11" s="16">
        <v>100</v>
      </c>
      <c r="D11" s="16">
        <v>99</v>
      </c>
      <c r="E11" s="16">
        <v>97</v>
      </c>
      <c r="F11" s="16">
        <v>0</v>
      </c>
      <c r="G11" s="16">
        <v>75</v>
      </c>
      <c r="H11" s="16">
        <v>100</v>
      </c>
      <c r="I11" s="16">
        <v>100</v>
      </c>
      <c r="J11" s="42">
        <f>AVERAGE(Table3[[#This Row],[Automated Asset Management]],Table3[[#This Row],[Automated Configuration Management]],Table3[[#This Row],[Automated Vulnerability Management]],Table3[[#This Row],[PIV Local Access]],Table3[[#This Row],[TIC 2.0 Capabilities]],Table3[[#This Row],[TIC Traffic Consolidation]])</f>
        <v>82.666666666666671</v>
      </c>
    </row>
    <row r="12" spans="1:10" x14ac:dyDescent="0.25">
      <c r="A12" s="14" t="s">
        <v>6</v>
      </c>
      <c r="B12" s="41">
        <f>AVERAGE(Table3[[#This Row],[Automated Asset Management]:[Automated Vulnerability Management]])</f>
        <v>87.666666666666671</v>
      </c>
      <c r="C12" s="16">
        <v>96</v>
      </c>
      <c r="D12" s="16">
        <v>90</v>
      </c>
      <c r="E12" s="16">
        <v>77</v>
      </c>
      <c r="F12" s="16">
        <v>31</v>
      </c>
      <c r="G12" s="16">
        <v>20</v>
      </c>
      <c r="H12" s="16">
        <v>85</v>
      </c>
      <c r="I12" s="16">
        <v>99</v>
      </c>
      <c r="J12" s="42">
        <f>AVERAGE(Table3[[#This Row],[Automated Asset Management]],Table3[[#This Row],[Automated Configuration Management]],Table3[[#This Row],[Automated Vulnerability Management]],Table3[[#This Row],[PIV Local Access]],Table3[[#This Row],[TIC 2.0 Capabilities]],Table3[[#This Row],[TIC Traffic Consolidation]])</f>
        <v>79.666666666666671</v>
      </c>
    </row>
    <row r="13" spans="1:10" x14ac:dyDescent="0.25">
      <c r="A13" s="14" t="s">
        <v>42</v>
      </c>
      <c r="B13" s="41">
        <f>AVERAGE(Table3[[#This Row],[Automated Asset Management]:[Automated Vulnerability Management]])</f>
        <v>98.333333333333329</v>
      </c>
      <c r="C13" s="16">
        <v>100</v>
      </c>
      <c r="D13" s="16">
        <v>95</v>
      </c>
      <c r="E13" s="16">
        <v>100</v>
      </c>
      <c r="F13" s="16">
        <v>85</v>
      </c>
      <c r="G13" s="16">
        <v>95</v>
      </c>
      <c r="H13" s="16">
        <v>95</v>
      </c>
      <c r="I13" s="16">
        <v>95</v>
      </c>
      <c r="J13" s="42">
        <f>AVERAGE(Table3[[#This Row],[Automated Asset Management]],Table3[[#This Row],[Automated Configuration Management]],Table3[[#This Row],[Automated Vulnerability Management]],Table3[[#This Row],[PIV Local Access]],Table3[[#This Row],[TIC 2.0 Capabilities]],Table3[[#This Row],[TIC Traffic Consolidation]])</f>
        <v>95</v>
      </c>
    </row>
    <row r="14" spans="1:10" x14ac:dyDescent="0.25">
      <c r="A14" s="14" t="s">
        <v>7</v>
      </c>
      <c r="B14" s="41">
        <f>AVERAGE(Table3[[#This Row],[Automated Asset Management]:[Automated Vulnerability Management]])</f>
        <v>81.666666666666671</v>
      </c>
      <c r="C14" s="16">
        <v>76</v>
      </c>
      <c r="D14" s="16">
        <v>95</v>
      </c>
      <c r="E14" s="16">
        <v>74</v>
      </c>
      <c r="F14" s="16">
        <v>69</v>
      </c>
      <c r="G14" s="16">
        <v>90</v>
      </c>
      <c r="H14" s="16">
        <v>90</v>
      </c>
      <c r="I14" s="16">
        <v>95</v>
      </c>
      <c r="J14" s="42">
        <f>AVERAGE(Table3[[#This Row],[Automated Asset Management]],Table3[[#This Row],[Automated Configuration Management]],Table3[[#This Row],[Automated Vulnerability Management]],Table3[[#This Row],[PIV Local Access]],Table3[[#This Row],[TIC 2.0 Capabilities]],Table3[[#This Row],[TIC Traffic Consolidation]])</f>
        <v>83.166666666666671</v>
      </c>
    </row>
    <row r="15" spans="1:10" x14ac:dyDescent="0.25">
      <c r="A15" s="14" t="s">
        <v>8</v>
      </c>
      <c r="B15" s="41">
        <f>AVERAGE(Table3[[#This Row],[Automated Asset Management]:[Automated Vulnerability Management]])</f>
        <v>98.333333333333329</v>
      </c>
      <c r="C15" s="16">
        <v>100</v>
      </c>
      <c r="D15" s="16">
        <v>95</v>
      </c>
      <c r="E15" s="16">
        <v>100</v>
      </c>
      <c r="F15" s="16">
        <v>95</v>
      </c>
      <c r="G15" s="16">
        <v>100</v>
      </c>
      <c r="H15" s="16">
        <v>98</v>
      </c>
      <c r="I15" s="16">
        <v>100</v>
      </c>
      <c r="J15" s="42">
        <f>AVERAGE(Table3[[#This Row],[Automated Asset Management]],Table3[[#This Row],[Automated Configuration Management]],Table3[[#This Row],[Automated Vulnerability Management]],Table3[[#This Row],[PIV Local Access]],Table3[[#This Row],[TIC 2.0 Capabilities]],Table3[[#This Row],[TIC Traffic Consolidation]])</f>
        <v>98</v>
      </c>
    </row>
    <row r="16" spans="1:10" x14ac:dyDescent="0.25">
      <c r="A16" s="14" t="s">
        <v>9</v>
      </c>
      <c r="B16" s="41">
        <f>AVERAGE(Table3[[#This Row],[Automated Asset Management]:[Automated Vulnerability Management]])</f>
        <v>79.666666666666671</v>
      </c>
      <c r="C16" s="16">
        <v>93</v>
      </c>
      <c r="D16" s="16">
        <v>69</v>
      </c>
      <c r="E16" s="16">
        <v>77</v>
      </c>
      <c r="F16" s="16">
        <v>69</v>
      </c>
      <c r="G16" s="16">
        <v>79</v>
      </c>
      <c r="H16" s="16">
        <v>74</v>
      </c>
      <c r="I16" s="16">
        <v>98</v>
      </c>
      <c r="J16" s="42">
        <f>AVERAGE(Table3[[#This Row],[Automated Asset Management]],Table3[[#This Row],[Automated Configuration Management]],Table3[[#This Row],[Automated Vulnerability Management]],Table3[[#This Row],[PIV Local Access]],Table3[[#This Row],[TIC 2.0 Capabilities]],Table3[[#This Row],[TIC Traffic Consolidation]])</f>
        <v>80</v>
      </c>
    </row>
    <row r="17" spans="1:10" x14ac:dyDescent="0.25">
      <c r="A17" s="14" t="s">
        <v>10</v>
      </c>
      <c r="B17" s="41">
        <f>AVERAGE(Table3[[#This Row],[Automated Asset Management]:[Automated Vulnerability Management]])</f>
        <v>91.333333333333329</v>
      </c>
      <c r="C17" s="16">
        <v>93</v>
      </c>
      <c r="D17" s="16">
        <v>95</v>
      </c>
      <c r="E17" s="16">
        <v>86</v>
      </c>
      <c r="F17" s="16">
        <v>0</v>
      </c>
      <c r="G17" s="16">
        <v>95</v>
      </c>
      <c r="H17" s="16">
        <v>98</v>
      </c>
      <c r="I17" s="16">
        <v>100</v>
      </c>
      <c r="J17" s="42">
        <f>AVERAGE(Table3[[#This Row],[Automated Asset Management]],Table3[[#This Row],[Automated Configuration Management]],Table3[[#This Row],[Automated Vulnerability Management]],Table3[[#This Row],[PIV Local Access]],Table3[[#This Row],[TIC 2.0 Capabilities]],Table3[[#This Row],[TIC Traffic Consolidation]])</f>
        <v>78.666666666666671</v>
      </c>
    </row>
    <row r="18" spans="1:10" x14ac:dyDescent="0.25">
      <c r="A18" s="14" t="s">
        <v>11</v>
      </c>
      <c r="B18" s="41">
        <f>AVERAGE(Table3[[#This Row],[Automated Asset Management]:[Automated Vulnerability Management]])</f>
        <v>96.333333333333329</v>
      </c>
      <c r="C18" s="16">
        <v>93</v>
      </c>
      <c r="D18" s="16">
        <v>96</v>
      </c>
      <c r="E18" s="16">
        <v>100</v>
      </c>
      <c r="F18" s="16">
        <v>82</v>
      </c>
      <c r="G18" s="16">
        <v>60</v>
      </c>
      <c r="H18" s="16">
        <v>89</v>
      </c>
      <c r="I18" s="16">
        <v>99</v>
      </c>
      <c r="J18" s="42">
        <f>AVERAGE(Table3[[#This Row],[Automated Asset Management]],Table3[[#This Row],[Automated Configuration Management]],Table3[[#This Row],[Automated Vulnerability Management]],Table3[[#This Row],[PIV Local Access]],Table3[[#This Row],[TIC 2.0 Capabilities]],Table3[[#This Row],[TIC Traffic Consolidation]])</f>
        <v>93.166666666666671</v>
      </c>
    </row>
    <row r="19" spans="1:10" x14ac:dyDescent="0.25">
      <c r="A19" s="14" t="s">
        <v>12</v>
      </c>
      <c r="B19" s="41">
        <f>AVERAGE(Table3[[#This Row],[Automated Asset Management]:[Automated Vulnerability Management]])</f>
        <v>89</v>
      </c>
      <c r="C19" s="16">
        <v>89</v>
      </c>
      <c r="D19" s="16">
        <v>91</v>
      </c>
      <c r="E19" s="16">
        <v>87</v>
      </c>
      <c r="F19" s="16">
        <v>0</v>
      </c>
      <c r="G19" s="16">
        <v>9</v>
      </c>
      <c r="H19" s="16">
        <v>100</v>
      </c>
      <c r="I19" s="16">
        <v>100</v>
      </c>
      <c r="J19" s="42">
        <f>AVERAGE(Table3[[#This Row],[Automated Asset Management]],Table3[[#This Row],[Automated Configuration Management]],Table3[[#This Row],[Automated Vulnerability Management]],Table3[[#This Row],[PIV Local Access]],Table3[[#This Row],[TIC 2.0 Capabilities]],Table3[[#This Row],[TIC Traffic Consolidation]])</f>
        <v>77.833333333333329</v>
      </c>
    </row>
    <row r="20" spans="1:10" x14ac:dyDescent="0.25">
      <c r="A20" s="14" t="s">
        <v>13</v>
      </c>
      <c r="B20" s="41">
        <f>AVERAGE(Table3[[#This Row],[Automated Asset Management]:[Automated Vulnerability Management]])</f>
        <v>96</v>
      </c>
      <c r="C20" s="16">
        <v>100</v>
      </c>
      <c r="D20" s="16">
        <v>88</v>
      </c>
      <c r="E20" s="16">
        <v>100</v>
      </c>
      <c r="F20" s="16">
        <v>19</v>
      </c>
      <c r="G20" s="16">
        <v>25</v>
      </c>
      <c r="H20" s="16">
        <v>100</v>
      </c>
      <c r="I20" s="16">
        <v>100</v>
      </c>
      <c r="J20" s="42">
        <f>AVERAGE(Table3[[#This Row],[Automated Asset Management]],Table3[[#This Row],[Automated Configuration Management]],Table3[[#This Row],[Automated Vulnerability Management]],Table3[[#This Row],[PIV Local Access]],Table3[[#This Row],[TIC 2.0 Capabilities]],Table3[[#This Row],[TIC Traffic Consolidation]])</f>
        <v>84.5</v>
      </c>
    </row>
    <row r="21" spans="1:10" x14ac:dyDescent="0.25">
      <c r="A21" s="14" t="s">
        <v>14</v>
      </c>
      <c r="B21" s="41">
        <f>AVERAGE(Table3[[#This Row],[Automated Asset Management]:[Automated Vulnerability Management]])</f>
        <v>96.666666666666671</v>
      </c>
      <c r="C21" s="16">
        <v>95</v>
      </c>
      <c r="D21" s="16">
        <v>100</v>
      </c>
      <c r="E21" s="16">
        <v>95</v>
      </c>
      <c r="F21" s="16">
        <v>1</v>
      </c>
      <c r="G21" s="16">
        <v>75</v>
      </c>
      <c r="H21" s="16">
        <v>77</v>
      </c>
      <c r="I21" s="16">
        <v>100</v>
      </c>
      <c r="J21" s="42">
        <f>AVERAGE(Table3[[#This Row],[Automated Asset Management]],Table3[[#This Row],[Automated Configuration Management]],Table3[[#This Row],[Automated Vulnerability Management]],Table3[[#This Row],[PIV Local Access]],Table3[[#This Row],[TIC 2.0 Capabilities]],Table3[[#This Row],[TIC Traffic Consolidation]])</f>
        <v>78</v>
      </c>
    </row>
    <row r="22" spans="1:10" x14ac:dyDescent="0.25">
      <c r="A22" s="14" t="s">
        <v>15</v>
      </c>
      <c r="B22" s="41">
        <f>AVERAGE(Table3[[#This Row],[Automated Asset Management]:[Automated Vulnerability Management]])</f>
        <v>100</v>
      </c>
      <c r="C22" s="16">
        <v>100</v>
      </c>
      <c r="D22" s="16">
        <v>100</v>
      </c>
      <c r="E22" s="16">
        <v>100</v>
      </c>
      <c r="F22" s="16">
        <v>0</v>
      </c>
      <c r="G22" s="16">
        <v>0</v>
      </c>
      <c r="H22" s="16">
        <v>100</v>
      </c>
      <c r="I22" s="16">
        <v>99</v>
      </c>
      <c r="J22" s="42">
        <f>AVERAGE(Table3[[#This Row],[Automated Asset Management]],Table3[[#This Row],[Automated Configuration Management]],Table3[[#This Row],[Automated Vulnerability Management]],Table3[[#This Row],[PIV Local Access]],Table3[[#This Row],[TIC 2.0 Capabilities]],Table3[[#This Row],[TIC Traffic Consolidation]])</f>
        <v>83.166666666666671</v>
      </c>
    </row>
    <row r="23" spans="1:10" x14ac:dyDescent="0.25">
      <c r="A23" s="14" t="s">
        <v>16</v>
      </c>
      <c r="B23" s="41">
        <f>AVERAGE(Table3[[#This Row],[Automated Asset Management]:[Automated Vulnerability Management]])</f>
        <v>98</v>
      </c>
      <c r="C23" s="16">
        <v>100</v>
      </c>
      <c r="D23" s="16">
        <v>94</v>
      </c>
      <c r="E23" s="16">
        <v>100</v>
      </c>
      <c r="F23" s="16">
        <v>85</v>
      </c>
      <c r="G23" s="16">
        <v>75</v>
      </c>
      <c r="H23" s="16">
        <v>94</v>
      </c>
      <c r="I23" s="16">
        <v>100</v>
      </c>
      <c r="J23" s="42">
        <f>AVERAGE(Table3[[#This Row],[Automated Asset Management]],Table3[[#This Row],[Automated Configuration Management]],Table3[[#This Row],[Automated Vulnerability Management]],Table3[[#This Row],[PIV Local Access]],Table3[[#This Row],[TIC 2.0 Capabilities]],Table3[[#This Row],[TIC Traffic Consolidation]])</f>
        <v>95.5</v>
      </c>
    </row>
    <row r="24" spans="1:10" x14ac:dyDescent="0.25">
      <c r="A24" s="14" t="s">
        <v>17</v>
      </c>
      <c r="B24" s="41">
        <f>AVERAGE(Table3[[#This Row],[Automated Asset Management]:[Automated Vulnerability Management]])</f>
        <v>95</v>
      </c>
      <c r="C24" s="16">
        <v>87</v>
      </c>
      <c r="D24" s="16">
        <v>98</v>
      </c>
      <c r="E24" s="16">
        <v>100</v>
      </c>
      <c r="F24" s="16">
        <v>0</v>
      </c>
      <c r="G24" s="16">
        <v>50</v>
      </c>
      <c r="H24" s="16">
        <v>93</v>
      </c>
      <c r="I24" s="16">
        <v>100</v>
      </c>
      <c r="J24" s="42">
        <f>AVERAGE(Table3[[#This Row],[Automated Asset Management]],Table3[[#This Row],[Automated Configuration Management]],Table3[[#This Row],[Automated Vulnerability Management]],Table3[[#This Row],[PIV Local Access]],Table3[[#This Row],[TIC 2.0 Capabilities]],Table3[[#This Row],[TIC Traffic Consolidation]])</f>
        <v>79.666666666666671</v>
      </c>
    </row>
    <row r="25" spans="1:10" x14ac:dyDescent="0.25">
      <c r="A25" s="14" t="s">
        <v>24</v>
      </c>
      <c r="B25" s="41">
        <f>AVERAGE(Table3[[#This Row],[Automated Asset Management]:[Automated Vulnerability Management]])</f>
        <v>98.333333333333329</v>
      </c>
      <c r="C25" s="16">
        <v>99</v>
      </c>
      <c r="D25" s="16">
        <v>99</v>
      </c>
      <c r="E25" s="16">
        <v>97</v>
      </c>
      <c r="F25" s="16">
        <v>43</v>
      </c>
      <c r="G25" s="16">
        <v>39</v>
      </c>
      <c r="H25" s="16">
        <v>99</v>
      </c>
      <c r="I25" s="16">
        <v>99</v>
      </c>
      <c r="J25" s="42">
        <f>AVERAGE(Table3[[#This Row],[Automated Asset Management]],Table3[[#This Row],[Automated Configuration Management]],Table3[[#This Row],[Automated Vulnerability Management]],Table3[[#This Row],[PIV Local Access]],Table3[[#This Row],[TIC 2.0 Capabilities]],Table3[[#This Row],[TIC Traffic Consolidation]])</f>
        <v>89.333333333333329</v>
      </c>
    </row>
    <row r="26" spans="1:10" x14ac:dyDescent="0.25">
      <c r="A26" s="14" t="s">
        <v>26</v>
      </c>
      <c r="B26" s="41">
        <f>AVERAGE(Table3[[#This Row],[Automated Asset Management]:[Automated Vulnerability Management]])</f>
        <v>90</v>
      </c>
      <c r="C26" s="16">
        <v>85</v>
      </c>
      <c r="D26" s="16">
        <v>100</v>
      </c>
      <c r="E26" s="16">
        <v>85</v>
      </c>
      <c r="F26" s="16">
        <v>3</v>
      </c>
      <c r="G26" s="16">
        <v>5</v>
      </c>
      <c r="H26" s="16">
        <v>92</v>
      </c>
      <c r="I26" s="16">
        <v>100</v>
      </c>
      <c r="J26" s="42">
        <f>AVERAGE(Table3[[#This Row],[Automated Asset Management]],Table3[[#This Row],[Automated Configuration Management]],Table3[[#This Row],[Automated Vulnerability Management]],Table3[[#This Row],[PIV Local Access]],Table3[[#This Row],[TIC 2.0 Capabilities]],Table3[[#This Row],[TIC Traffic Consolidation]])</f>
        <v>77.5</v>
      </c>
    </row>
    <row r="27" spans="1:10" x14ac:dyDescent="0.25">
      <c r="A27" s="14" t="s">
        <v>18</v>
      </c>
      <c r="B27" s="41">
        <f>AVERAGE(Table3[[#This Row],[Automated Asset Management]:[Automated Vulnerability Management]])</f>
        <v>99.666666666666671</v>
      </c>
      <c r="C27" s="16">
        <v>99</v>
      </c>
      <c r="D27" s="16">
        <v>100</v>
      </c>
      <c r="E27" s="16">
        <v>100</v>
      </c>
      <c r="F27" s="16">
        <v>6</v>
      </c>
      <c r="G27" s="16">
        <v>75</v>
      </c>
      <c r="H27" s="16">
        <v>89</v>
      </c>
      <c r="I27" s="16">
        <v>100</v>
      </c>
      <c r="J27" s="42">
        <f>AVERAGE(Table3[[#This Row],[Automated Asset Management]],Table3[[#This Row],[Automated Configuration Management]],Table3[[#This Row],[Automated Vulnerability Management]],Table3[[#This Row],[PIV Local Access]],Table3[[#This Row],[TIC 2.0 Capabilities]],Table3[[#This Row],[TIC Traffic Consolidation]])</f>
        <v>82.333333333333329</v>
      </c>
    </row>
    <row r="28" spans="1:10" x14ac:dyDescent="0.25">
      <c r="A28" s="14" t="s">
        <v>25</v>
      </c>
      <c r="B28" s="41">
        <f>AVERAGE(Table3[[#This Row],[Automated Asset Management]:[Automated Vulnerability Management]])</f>
        <v>96</v>
      </c>
      <c r="C28" s="16">
        <v>94</v>
      </c>
      <c r="D28" s="16">
        <v>100</v>
      </c>
      <c r="E28" s="16">
        <v>94</v>
      </c>
      <c r="F28" s="16">
        <v>10</v>
      </c>
      <c r="G28" s="16" t="s">
        <v>29</v>
      </c>
      <c r="H28" s="16">
        <v>93</v>
      </c>
      <c r="I28" s="16">
        <v>57</v>
      </c>
      <c r="J28" s="42">
        <f>AVERAGE(Table3[[#This Row],[Automated Asset Management]],Table3[[#This Row],[Automated Configuration Management]],Table3[[#This Row],[Automated Vulnerability Management]],Table3[[#This Row],[PIV Local Access]],Table3[[#This Row],[TIC 2.0 Capabilities]],Table3[[#This Row],[TIC Traffic Consolidation]])</f>
        <v>74.666666666666671</v>
      </c>
    </row>
    <row r="29" spans="1:10" x14ac:dyDescent="0.25">
      <c r="A29" s="40"/>
      <c r="B29" s="39"/>
      <c r="C29" s="39"/>
      <c r="D29" s="39"/>
      <c r="E29" s="39"/>
      <c r="F29" s="39"/>
      <c r="G29" s="39"/>
      <c r="H29" s="39"/>
      <c r="I29" s="39"/>
      <c r="J29" s="39"/>
    </row>
    <row r="31" spans="1:10" ht="15.75" thickBot="1" x14ac:dyDescent="0.3"/>
    <row r="32" spans="1:10" ht="45" x14ac:dyDescent="0.25">
      <c r="A32" s="20" t="s">
        <v>43</v>
      </c>
      <c r="B32" s="21" t="str">
        <f>Table3[[#Headers],[ISCM 
Average]]</f>
        <v>ISCM 
Average</v>
      </c>
      <c r="C32" s="21" t="str">
        <f>Table3[[#Headers],[Automated Asset Management]]</f>
        <v>Automated Asset Management</v>
      </c>
      <c r="D32" s="21" t="str">
        <f>Table3[[#Headers],[Automated Configuration Management]]</f>
        <v>Automated Configuration Management</v>
      </c>
      <c r="E32" s="21" t="str">
        <f>Table3[[#Headers],[Automated Vulnerability Management]]</f>
        <v>Automated Vulnerability Management</v>
      </c>
      <c r="F32" s="21" t="str">
        <f>Table3[[#Headers],[PIV Local Access]]</f>
        <v>PIV Local Access</v>
      </c>
      <c r="G32" s="21" t="s">
        <v>23</v>
      </c>
      <c r="H32" s="21" t="s">
        <v>40</v>
      </c>
      <c r="I32" s="22" t="str">
        <f>Table3[[#Headers],[CAP Average]]</f>
        <v>CAP Average</v>
      </c>
    </row>
    <row r="33" spans="1:10" ht="45" x14ac:dyDescent="0.25">
      <c r="A33" s="23" t="s">
        <v>67</v>
      </c>
      <c r="B33" s="28">
        <v>95</v>
      </c>
      <c r="C33" s="28">
        <v>95</v>
      </c>
      <c r="D33" s="28">
        <v>95</v>
      </c>
      <c r="E33" s="28">
        <v>95</v>
      </c>
      <c r="F33" s="28">
        <v>75</v>
      </c>
      <c r="G33" s="28">
        <v>100</v>
      </c>
      <c r="H33" s="28">
        <v>95</v>
      </c>
      <c r="I33" s="29">
        <v>95</v>
      </c>
    </row>
    <row r="34" spans="1:10" ht="45.75" thickBot="1" x14ac:dyDescent="0.3">
      <c r="A34" s="24" t="s">
        <v>68</v>
      </c>
      <c r="B34" s="30">
        <v>80</v>
      </c>
      <c r="C34" s="30">
        <v>80</v>
      </c>
      <c r="D34" s="30">
        <v>80</v>
      </c>
      <c r="E34" s="30">
        <v>80</v>
      </c>
      <c r="F34" s="30">
        <v>50</v>
      </c>
      <c r="G34" s="30">
        <v>95</v>
      </c>
      <c r="H34" s="30">
        <v>80</v>
      </c>
      <c r="I34" s="31">
        <v>80</v>
      </c>
    </row>
    <row r="36" spans="1:10" ht="15.75" thickBot="1" x14ac:dyDescent="0.3"/>
    <row r="37" spans="1:10" ht="16.5" thickBot="1" x14ac:dyDescent="0.3">
      <c r="A37" s="27" t="s">
        <v>65</v>
      </c>
      <c r="B37" s="44" t="s">
        <v>64</v>
      </c>
      <c r="C37" s="45"/>
      <c r="D37" s="44" t="s">
        <v>63</v>
      </c>
      <c r="E37" s="45"/>
      <c r="F37" s="45"/>
      <c r="G37" s="45"/>
      <c r="H37" s="45"/>
      <c r="I37" s="45"/>
      <c r="J37" s="45"/>
    </row>
    <row r="38" spans="1:10" ht="60" x14ac:dyDescent="0.25">
      <c r="A38" s="25" t="s">
        <v>73</v>
      </c>
      <c r="B38" s="50" t="s">
        <v>44</v>
      </c>
      <c r="C38" s="49"/>
      <c r="D38" s="48" t="s">
        <v>54</v>
      </c>
      <c r="E38" s="49"/>
      <c r="F38" s="49"/>
      <c r="G38" s="49"/>
      <c r="H38" s="49"/>
      <c r="I38" s="49"/>
      <c r="J38" s="49"/>
    </row>
    <row r="39" spans="1:10" ht="75" x14ac:dyDescent="0.25">
      <c r="A39" s="25" t="s">
        <v>21</v>
      </c>
      <c r="B39" s="51" t="s">
        <v>70</v>
      </c>
      <c r="C39" s="49"/>
      <c r="D39" s="52" t="s">
        <v>69</v>
      </c>
      <c r="E39" s="49"/>
      <c r="F39" s="49"/>
      <c r="G39" s="49"/>
      <c r="H39" s="49"/>
      <c r="I39" s="49"/>
      <c r="J39" s="49"/>
    </row>
    <row r="40" spans="1:10" ht="48.75" customHeight="1" x14ac:dyDescent="0.25">
      <c r="A40" s="32" t="s">
        <v>51</v>
      </c>
      <c r="B40" s="46" t="s">
        <v>50</v>
      </c>
      <c r="C40" s="47"/>
      <c r="D40" s="46" t="s">
        <v>55</v>
      </c>
      <c r="E40" s="47"/>
      <c r="F40" s="47"/>
      <c r="G40" s="47"/>
      <c r="H40" s="47"/>
      <c r="I40" s="47"/>
      <c r="J40" s="47"/>
    </row>
    <row r="41" spans="1:10" ht="48.75" customHeight="1" x14ac:dyDescent="0.25">
      <c r="A41" s="32" t="s">
        <v>52</v>
      </c>
      <c r="B41" s="46" t="s">
        <v>53</v>
      </c>
      <c r="C41" s="47"/>
      <c r="D41" s="46" t="s">
        <v>66</v>
      </c>
      <c r="E41" s="47"/>
      <c r="F41" s="47"/>
      <c r="G41" s="47"/>
      <c r="H41" s="47"/>
      <c r="I41" s="47"/>
      <c r="J41" s="47"/>
    </row>
    <row r="42" spans="1:10" ht="75" x14ac:dyDescent="0.25">
      <c r="A42" s="25" t="s">
        <v>74</v>
      </c>
      <c r="B42" s="48" t="s">
        <v>45</v>
      </c>
      <c r="C42" s="49"/>
      <c r="D42" s="48" t="s">
        <v>56</v>
      </c>
      <c r="E42" s="49"/>
      <c r="F42" s="49"/>
      <c r="G42" s="49"/>
      <c r="H42" s="49"/>
      <c r="I42" s="49"/>
      <c r="J42" s="49"/>
    </row>
    <row r="43" spans="1:10" ht="30" x14ac:dyDescent="0.25">
      <c r="A43" s="25" t="s">
        <v>39</v>
      </c>
      <c r="B43" s="50" t="s">
        <v>71</v>
      </c>
      <c r="C43" s="49"/>
      <c r="D43" s="52" t="s">
        <v>72</v>
      </c>
      <c r="E43" s="49"/>
      <c r="F43" s="49"/>
      <c r="G43" s="49"/>
      <c r="H43" s="49"/>
      <c r="I43" s="49"/>
      <c r="J43" s="49"/>
    </row>
    <row r="44" spans="1:10" ht="29.25" customHeight="1" x14ac:dyDescent="0.25">
      <c r="A44" s="32">
        <v>5.0999999999999996</v>
      </c>
      <c r="B44" s="46" t="s">
        <v>46</v>
      </c>
      <c r="C44" s="47"/>
      <c r="D44" s="46" t="s">
        <v>57</v>
      </c>
      <c r="E44" s="47"/>
      <c r="F44" s="47"/>
      <c r="G44" s="47"/>
      <c r="H44" s="47"/>
      <c r="I44" s="47"/>
      <c r="J44" s="47"/>
    </row>
    <row r="45" spans="1:10" ht="29.25" customHeight="1" x14ac:dyDescent="0.25">
      <c r="A45" s="32" t="s">
        <v>37</v>
      </c>
      <c r="B45" s="46" t="s">
        <v>48</v>
      </c>
      <c r="C45" s="47"/>
      <c r="D45" s="46" t="s">
        <v>60</v>
      </c>
      <c r="E45" s="47"/>
      <c r="F45" s="47"/>
      <c r="G45" s="47"/>
      <c r="H45" s="47"/>
      <c r="I45" s="47"/>
      <c r="J45" s="47"/>
    </row>
    <row r="46" spans="1:10" ht="29.25" customHeight="1" x14ac:dyDescent="0.25">
      <c r="A46" s="32">
        <v>5.3</v>
      </c>
      <c r="B46" s="46" t="s">
        <v>47</v>
      </c>
      <c r="C46" s="47"/>
      <c r="D46" s="46" t="s">
        <v>58</v>
      </c>
      <c r="E46" s="47"/>
      <c r="F46" s="47"/>
      <c r="G46" s="47"/>
      <c r="H46" s="47"/>
      <c r="I46" s="47"/>
      <c r="J46" s="47"/>
    </row>
    <row r="47" spans="1:10" ht="29.25" customHeight="1" x14ac:dyDescent="0.25">
      <c r="A47" s="32" t="s">
        <v>38</v>
      </c>
      <c r="B47" s="46" t="s">
        <v>49</v>
      </c>
      <c r="C47" s="47"/>
      <c r="D47" s="46" t="s">
        <v>59</v>
      </c>
      <c r="E47" s="47"/>
      <c r="F47" s="47"/>
      <c r="G47" s="47"/>
      <c r="H47" s="47"/>
      <c r="I47" s="47"/>
      <c r="J47" s="47"/>
    </row>
    <row r="48" spans="1:10" ht="45" x14ac:dyDescent="0.25">
      <c r="A48" s="25" t="s">
        <v>75</v>
      </c>
      <c r="B48" s="48" t="s">
        <v>32</v>
      </c>
      <c r="C48" s="49"/>
      <c r="D48" s="48" t="s">
        <v>61</v>
      </c>
      <c r="E48" s="49"/>
      <c r="F48" s="49"/>
      <c r="G48" s="49"/>
      <c r="H48" s="49"/>
      <c r="I48" s="49"/>
      <c r="J48" s="49"/>
    </row>
    <row r="49" spans="1:10" ht="45.75" thickBot="1" x14ac:dyDescent="0.3">
      <c r="A49" s="26" t="s">
        <v>76</v>
      </c>
      <c r="B49" s="53" t="s">
        <v>31</v>
      </c>
      <c r="C49" s="54"/>
      <c r="D49" s="53" t="s">
        <v>62</v>
      </c>
      <c r="E49" s="54"/>
      <c r="F49" s="54"/>
      <c r="G49" s="54"/>
      <c r="H49" s="54"/>
      <c r="I49" s="54"/>
      <c r="J49" s="54"/>
    </row>
  </sheetData>
  <mergeCells count="26">
    <mergeCell ref="D49:J49"/>
    <mergeCell ref="D40:J40"/>
    <mergeCell ref="D41:J41"/>
    <mergeCell ref="B47:C47"/>
    <mergeCell ref="B48:C48"/>
    <mergeCell ref="B49:C49"/>
    <mergeCell ref="B40:C40"/>
    <mergeCell ref="B41:C41"/>
    <mergeCell ref="D42:J42"/>
    <mergeCell ref="D44:J44"/>
    <mergeCell ref="D45:J45"/>
    <mergeCell ref="B42:C42"/>
    <mergeCell ref="B44:C44"/>
    <mergeCell ref="B45:C45"/>
    <mergeCell ref="B46:C46"/>
    <mergeCell ref="B43:C43"/>
    <mergeCell ref="D37:J37"/>
    <mergeCell ref="B37:C37"/>
    <mergeCell ref="D46:J46"/>
    <mergeCell ref="D47:J47"/>
    <mergeCell ref="D48:J48"/>
    <mergeCell ref="D38:J38"/>
    <mergeCell ref="B38:C38"/>
    <mergeCell ref="B39:C39"/>
    <mergeCell ref="D39:J39"/>
    <mergeCell ref="D43:J43"/>
  </mergeCells>
  <conditionalFormatting sqref="B5:J28">
    <cfRule type="dataBar" priority="6">
      <dataBar>
        <cfvo type="min"/>
        <cfvo type="max"/>
        <color theme="3" tint="0.59999389629810485"/>
      </dataBar>
      <extLst>
        <ext xmlns:x14="http://schemas.microsoft.com/office/spreadsheetml/2009/9/main" uri="{B025F937-C7B1-47D3-B67F-A62EFF666E3E}">
          <x14:id>{EDB1E10C-4962-4119-9B69-11C571982886}</x14:id>
        </ext>
      </extLst>
    </cfRule>
  </conditionalFormatting>
  <printOptions horizontalCentered="1"/>
  <pageMargins left="0.25" right="0.25" top="0.25" bottom="0.25" header="0.3" footer="0.3"/>
  <pageSetup scale="95" fitToHeight="2" orientation="landscape" r:id="rId1"/>
  <rowBreaks count="1" manualBreakCount="1">
    <brk id="35" max="16383" man="1"/>
  </rowBreaks>
  <legacyDrawingHF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EDB1E10C-4962-4119-9B69-11C571982886}">
            <x14:dataBar minLength="0" maxLength="100" gradient="0">
              <x14:cfvo type="autoMin"/>
              <x14:cfvo type="autoMax"/>
              <x14:negativeFillColor rgb="FFFF0000"/>
              <x14:axisColor rgb="FF000000"/>
            </x14:dataBar>
          </x14:cfRule>
          <xm:sqref>B5:J28</xm:sqref>
        </x14:conditionalFormatting>
        <x14:conditionalFormatting xmlns:xm="http://schemas.microsoft.com/office/excel/2006/main">
          <x14:cfRule type="iconSet" priority="15" id="{EFE49CC7-930F-4EA1-854F-452533DE66EF}">
            <x14:iconSet iconSet="3Symbols" custom="1">
              <x14:cfvo type="percent">
                <xm:f>0</xm:f>
              </x14:cfvo>
              <x14:cfvo type="num" gte="0">
                <xm:f>$B$34</xm:f>
              </x14:cfvo>
              <x14:cfvo type="num">
                <xm:f>$B$33</xm:f>
              </x14:cfvo>
              <x14:cfIcon iconSet="3Symbols" iconId="0"/>
              <x14:cfIcon iconSet="3Symbols" iconId="1"/>
              <x14:cfIcon iconSet="3Symbols" iconId="2"/>
            </x14:iconSet>
          </x14:cfRule>
          <xm:sqref>B5:B28</xm:sqref>
        </x14:conditionalFormatting>
        <x14:conditionalFormatting xmlns:xm="http://schemas.microsoft.com/office/excel/2006/main">
          <x14:cfRule type="iconSet" priority="16" id="{903C1E6E-0805-4ACE-B69D-4E718F1463F0}">
            <x14:iconSet iconSet="3Symbols" custom="1">
              <x14:cfvo type="percent">
                <xm:f>0</xm:f>
              </x14:cfvo>
              <x14:cfvo type="num">
                <xm:f>$C$34</xm:f>
              </x14:cfvo>
              <x14:cfvo type="num">
                <xm:f>$C$33</xm:f>
              </x14:cfvo>
              <x14:cfIcon iconSet="3Symbols" iconId="0"/>
              <x14:cfIcon iconSet="3Symbols" iconId="1"/>
              <x14:cfIcon iconSet="3Symbols" iconId="2"/>
            </x14:iconSet>
          </x14:cfRule>
          <xm:sqref>C5:C28</xm:sqref>
        </x14:conditionalFormatting>
        <x14:conditionalFormatting xmlns:xm="http://schemas.microsoft.com/office/excel/2006/main">
          <x14:cfRule type="iconSet" priority="17" id="{D997878A-0B6C-4682-92B2-EF1F3C7FD10B}">
            <x14:iconSet iconSet="3Symbols" custom="1">
              <x14:cfvo type="percent">
                <xm:f>0</xm:f>
              </x14:cfvo>
              <x14:cfvo type="num">
                <xm:f>$D$34</xm:f>
              </x14:cfvo>
              <x14:cfvo type="num">
                <xm:f>$D$33</xm:f>
              </x14:cfvo>
              <x14:cfIcon iconSet="3Symbols" iconId="0"/>
              <x14:cfIcon iconSet="3Symbols" iconId="1"/>
              <x14:cfIcon iconSet="3Symbols" iconId="2"/>
            </x14:iconSet>
          </x14:cfRule>
          <xm:sqref>D5:D28</xm:sqref>
        </x14:conditionalFormatting>
        <x14:conditionalFormatting xmlns:xm="http://schemas.microsoft.com/office/excel/2006/main">
          <x14:cfRule type="iconSet" priority="18" id="{B49CC46A-5516-4C6B-9CD0-47AB1F28D614}">
            <x14:iconSet iconSet="3Symbols" custom="1">
              <x14:cfvo type="percent">
                <xm:f>0</xm:f>
              </x14:cfvo>
              <x14:cfvo type="num">
                <xm:f>$E$34</xm:f>
              </x14:cfvo>
              <x14:cfvo type="num">
                <xm:f>$E$33</xm:f>
              </x14:cfvo>
              <x14:cfIcon iconSet="3Symbols" iconId="0"/>
              <x14:cfIcon iconSet="3Symbols" iconId="1"/>
              <x14:cfIcon iconSet="3Symbols" iconId="2"/>
            </x14:iconSet>
          </x14:cfRule>
          <xm:sqref>E5:E28</xm:sqref>
        </x14:conditionalFormatting>
        <x14:conditionalFormatting xmlns:xm="http://schemas.microsoft.com/office/excel/2006/main">
          <x14:cfRule type="iconSet" priority="19" id="{9BADFEEC-96B0-4BA8-90C6-F89D5CA076F6}">
            <x14:iconSet iconSet="3Symbols" custom="1">
              <x14:cfvo type="percent">
                <xm:f>0</xm:f>
              </x14:cfvo>
              <x14:cfvo type="num">
                <xm:f>$F$34</xm:f>
              </x14:cfvo>
              <x14:cfvo type="num">
                <xm:f>$F$33</xm:f>
              </x14:cfvo>
              <x14:cfIcon iconSet="3Symbols" iconId="0"/>
              <x14:cfIcon iconSet="3Symbols" iconId="1"/>
              <x14:cfIcon iconSet="3Symbols" iconId="2"/>
            </x14:iconSet>
          </x14:cfRule>
          <xm:sqref>F5:G28</xm:sqref>
        </x14:conditionalFormatting>
        <x14:conditionalFormatting xmlns:xm="http://schemas.microsoft.com/office/excel/2006/main">
          <x14:cfRule type="iconSet" priority="20" id="{4773F765-DD05-4267-843B-DD58866ACE49}">
            <x14:iconSet iconSet="3Symbols" custom="1">
              <x14:cfvo type="percent">
                <xm:f>0</xm:f>
              </x14:cfvo>
              <x14:cfvo type="num">
                <xm:f>$I$34</xm:f>
              </x14:cfvo>
              <x14:cfvo type="num">
                <xm:f>$I$33</xm:f>
              </x14:cfvo>
              <x14:cfIcon iconSet="3Symbols" iconId="0"/>
              <x14:cfIcon iconSet="3Symbols" iconId="1"/>
              <x14:cfIcon iconSet="3Symbols" iconId="2"/>
            </x14:iconSet>
          </x14:cfRule>
          <xm:sqref>J5:J28</xm:sqref>
        </x14:conditionalFormatting>
        <x14:conditionalFormatting xmlns:xm="http://schemas.microsoft.com/office/excel/2006/main">
          <x14:cfRule type="iconSet" priority="21" id="{69CA4F0A-867A-4B81-B12F-147796277179}">
            <x14:iconSet iconSet="3Symbols" custom="1">
              <x14:cfvo type="percent">
                <xm:f>0</xm:f>
              </x14:cfvo>
              <x14:cfvo type="num">
                <xm:f>$G$34</xm:f>
              </x14:cfvo>
              <x14:cfvo type="num">
                <xm:f>$G$33</xm:f>
              </x14:cfvo>
              <x14:cfIcon iconSet="3Symbols" iconId="0"/>
              <x14:cfIcon iconSet="3Symbols" iconId="1"/>
              <x14:cfIcon iconSet="3Symbols" iconId="2"/>
            </x14:iconSet>
          </x14:cfRule>
          <xm:sqref>H5:H28</xm:sqref>
        </x14:conditionalFormatting>
        <x14:conditionalFormatting xmlns:xm="http://schemas.microsoft.com/office/excel/2006/main">
          <x14:cfRule type="iconSet" priority="22" id="{9BC6F965-479F-4E52-9C25-9FB28F3293C2}">
            <x14:iconSet iconSet="3Symbols" custom="1">
              <x14:cfvo type="percent">
                <xm:f>0</xm:f>
              </x14:cfvo>
              <x14:cfvo type="num">
                <xm:f>$H$34</xm:f>
              </x14:cfvo>
              <x14:cfvo type="num">
                <xm:f>$H$33</xm:f>
              </x14:cfvo>
              <x14:cfIcon iconSet="3Symbols" iconId="0"/>
              <x14:cfIcon iconSet="3Symbols" iconId="1"/>
              <x14:cfIcon iconSet="3Symbols" iconId="2"/>
            </x14:iconSet>
          </x14:cfRule>
          <xm:sqref>I5:I28</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D16"/>
  <sheetViews>
    <sheetView view="pageBreakPreview" zoomScale="60" zoomScaleNormal="100" workbookViewId="0">
      <selection activeCell="C3" sqref="C3"/>
    </sheetView>
  </sheetViews>
  <sheetFormatPr defaultRowHeight="15" x14ac:dyDescent="0.25"/>
  <cols>
    <col min="1" max="2" width="9.140625" style="33"/>
    <col min="3" max="3" width="17.5703125" style="33" customWidth="1"/>
    <col min="4" max="16384" width="9.140625" style="33"/>
  </cols>
  <sheetData>
    <row r="3" spans="2:4" ht="32.25" customHeight="1" x14ac:dyDescent="0.25">
      <c r="C3" s="55" t="s">
        <v>89</v>
      </c>
      <c r="D3" s="34"/>
    </row>
    <row r="4" spans="2:4" ht="32.25" customHeight="1" x14ac:dyDescent="0.25">
      <c r="B4" s="33" t="s">
        <v>77</v>
      </c>
      <c r="C4" s="35">
        <v>0.01</v>
      </c>
    </row>
    <row r="5" spans="2:4" ht="32.25" customHeight="1" x14ac:dyDescent="0.25">
      <c r="B5" s="33" t="s">
        <v>78</v>
      </c>
      <c r="C5" s="35">
        <v>1.0999999999999999E-2</v>
      </c>
    </row>
    <row r="6" spans="2:4" ht="32.25" customHeight="1" x14ac:dyDescent="0.25">
      <c r="B6" s="33" t="s">
        <v>79</v>
      </c>
      <c r="C6" s="35">
        <v>1.2E-2</v>
      </c>
    </row>
    <row r="7" spans="2:4" ht="32.25" customHeight="1" x14ac:dyDescent="0.25">
      <c r="B7" s="33" t="s">
        <v>80</v>
      </c>
      <c r="C7" s="35">
        <v>1.24E-2</v>
      </c>
      <c r="D7" s="36"/>
    </row>
    <row r="8" spans="2:4" x14ac:dyDescent="0.25">
      <c r="B8" s="33" t="s">
        <v>81</v>
      </c>
      <c r="C8" s="36">
        <v>7.1900000000000006E-2</v>
      </c>
      <c r="D8" s="36"/>
    </row>
    <row r="9" spans="2:4" x14ac:dyDescent="0.25">
      <c r="B9" s="33" t="s">
        <v>82</v>
      </c>
      <c r="C9" s="36">
        <v>7.4499999999999997E-2</v>
      </c>
      <c r="D9" s="36"/>
    </row>
    <row r="10" spans="2:4" x14ac:dyDescent="0.25">
      <c r="B10" s="33" t="s">
        <v>83</v>
      </c>
      <c r="C10" s="36">
        <v>0.1159</v>
      </c>
      <c r="D10" s="36"/>
    </row>
    <row r="11" spans="2:4" x14ac:dyDescent="0.25">
      <c r="B11" s="33" t="s">
        <v>84</v>
      </c>
      <c r="C11" s="36">
        <v>0.1431</v>
      </c>
      <c r="D11" s="36"/>
    </row>
    <row r="12" spans="2:4" x14ac:dyDescent="0.25">
      <c r="B12" s="33" t="s">
        <v>85</v>
      </c>
      <c r="C12" s="36">
        <v>0.16930000000000001</v>
      </c>
      <c r="D12" s="36"/>
    </row>
    <row r="13" spans="2:4" x14ac:dyDescent="0.25">
      <c r="B13" s="33" t="s">
        <v>86</v>
      </c>
      <c r="C13" s="36">
        <v>0.19670000000000001</v>
      </c>
      <c r="D13" s="36"/>
    </row>
    <row r="14" spans="2:4" x14ac:dyDescent="0.25">
      <c r="B14" s="33" t="s">
        <v>28</v>
      </c>
      <c r="C14" s="36">
        <v>0.2641</v>
      </c>
      <c r="D14" s="36"/>
    </row>
    <row r="15" spans="2:4" x14ac:dyDescent="0.25">
      <c r="B15" s="37" t="s">
        <v>87</v>
      </c>
      <c r="C15" s="36">
        <v>0.30199999999999999</v>
      </c>
      <c r="D15" s="38"/>
    </row>
    <row r="16" spans="2:4" x14ac:dyDescent="0.25">
      <c r="B16" s="37" t="s">
        <v>88</v>
      </c>
      <c r="C16" s="36">
        <v>0.4103</v>
      </c>
      <c r="D16" s="38"/>
    </row>
  </sheetData>
  <pageMargins left="0.7" right="0.7" top="0.75" bottom="0.75" header="0.3" footer="0.3"/>
  <pageSetup orientation="portrait" r:id="rId1"/>
  <colBreaks count="1" manualBreakCount="1">
    <brk id="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AP for Q4 CAP Report</vt:lpstr>
      <vt:lpstr>ALL FY14</vt:lpstr>
      <vt:lpstr>CAP Goals by Agency</vt:lpstr>
      <vt:lpstr>PIV no DoD</vt:lpstr>
      <vt:lpstr>'ALL FY14'!Print_Area</vt:lpstr>
      <vt:lpstr>'AP for Q4 CAP Report'!Print_Area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McGrath, Jim</dc:creator>
  <cp:lastModifiedBy>Casiano, Alex (Contractor)</cp:lastModifiedBy>
  <cp:lastPrinted>2014-12-15T15:42:48Z</cp:lastPrinted>
  <dcterms:created xsi:type="dcterms:W3CDTF">2012-11-30T18:51:46Z</dcterms:created>
  <dcterms:modified xsi:type="dcterms:W3CDTF">2014-12-15T22:09:27Z</dcterms:modified>
</cp:coreProperties>
</file>